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65" windowWidth="18195" windowHeight="7635" tabRatio="775"/>
  </bookViews>
  <sheets>
    <sheet name="Анализ" sheetId="1" r:id="rId1"/>
    <sheet name="11-А" sheetId="3" r:id="rId2"/>
    <sheet name="11-Б" sheetId="2" r:id="rId3"/>
    <sheet name="11-В" sheetId="4" r:id="rId4"/>
    <sheet name="11-Г" sheetId="9" r:id="rId5"/>
    <sheet name="Анализ промежуточный" sheetId="12" r:id="rId6"/>
    <sheet name="Укр. мова" sheetId="13" r:id="rId7"/>
    <sheet name="Математика" sheetId="16" r:id="rId8"/>
    <sheet name="Історія" sheetId="17" r:id="rId9"/>
    <sheet name="Англ. мова" sheetId="18" r:id="rId10"/>
    <sheet name="Біологія" sheetId="19" r:id="rId11"/>
    <sheet name="Фізика" sheetId="20" r:id="rId12"/>
    <sheet name="География" sheetId="21" r:id="rId13"/>
    <sheet name="Химия" sheetId="22" r:id="rId14"/>
  </sheets>
  <definedNames>
    <definedName name="_xlnm._FilterDatabase" localSheetId="9" hidden="1">'Англ. мова'!$C$4:$D$25</definedName>
    <definedName name="_xlnm._FilterDatabase" localSheetId="10" hidden="1">Біологія!$D$4:$E$25</definedName>
    <definedName name="_xlnm._FilterDatabase" localSheetId="12" hidden="1">География!$D$4:$E$24</definedName>
    <definedName name="_xlnm._FilterDatabase" localSheetId="8" hidden="1">Історія!$C$4:$D$25</definedName>
    <definedName name="_xlnm._FilterDatabase" localSheetId="7" hidden="1">Математика!$C$4:$D$26</definedName>
    <definedName name="_xlnm._FilterDatabase" localSheetId="6" hidden="1">'Укр. мова'!$C$4:$D$27</definedName>
    <definedName name="_xlnm._FilterDatabase" localSheetId="11" hidden="1">Фізика!$D$4:$E$25</definedName>
    <definedName name="_xlnm._FilterDatabase" localSheetId="13" hidden="1">Химия!$C$3:$E$6</definedName>
    <definedName name="_xlnm.Print_Area" localSheetId="0">Анализ!$A$1:$BL$56</definedName>
    <definedName name="_xlnm.Print_Area" localSheetId="5">'Анализ промежуточный'!$A$1:$AW$35</definedName>
    <definedName name="_xlnm.Print_Area" localSheetId="9">'Англ. мова'!$A$1:$J$39</definedName>
    <definedName name="_xlnm.Print_Area" localSheetId="10">Біологія!$A$1:$F$30</definedName>
    <definedName name="_xlnm.Print_Area" localSheetId="12">География!$A$1:$F$29</definedName>
    <definedName name="_xlnm.Print_Area" localSheetId="8">Історія!$A$1:$J$39</definedName>
    <definedName name="_xlnm.Print_Area" localSheetId="7">Математика!$A$1:$J$31</definedName>
    <definedName name="_xlnm.Print_Area" localSheetId="6">'Укр. мова'!$A$1:$N$43</definedName>
    <definedName name="_xlnm.Print_Area" localSheetId="11">Фізика!$A$1:$F$30</definedName>
    <definedName name="_xlnm.Print_Area" localSheetId="13">Химия!$A$1:$F$30</definedName>
  </definedNames>
  <calcPr calcId="145621" refMode="R1C1"/>
</workbook>
</file>

<file path=xl/calcChain.xml><?xml version="1.0" encoding="utf-8"?>
<calcChain xmlns="http://schemas.openxmlformats.org/spreadsheetml/2006/main">
  <c r="I31" i="16" l="1"/>
  <c r="I39" i="17"/>
  <c r="I39" i="18"/>
  <c r="E12" i="19"/>
  <c r="E25" i="20"/>
  <c r="E17" i="21"/>
  <c r="E8" i="22"/>
  <c r="N42" i="13"/>
  <c r="P29" i="1" l="1"/>
  <c r="P28" i="1"/>
  <c r="I55" i="1" l="1"/>
  <c r="K55" i="1"/>
  <c r="M54" i="1"/>
  <c r="C47" i="1"/>
  <c r="E47" i="1"/>
  <c r="G47" i="1"/>
  <c r="I47" i="1"/>
  <c r="K47" i="1"/>
  <c r="M47" i="1"/>
  <c r="C46" i="1"/>
  <c r="E45" i="1"/>
  <c r="G45" i="1"/>
  <c r="I45" i="1"/>
  <c r="K45" i="1"/>
  <c r="M45" i="1"/>
  <c r="P45" i="1"/>
  <c r="C35" i="1"/>
  <c r="E35" i="1"/>
  <c r="G35" i="1"/>
  <c r="I35" i="1"/>
  <c r="K35" i="1"/>
  <c r="M35" i="1"/>
  <c r="K34" i="1"/>
  <c r="L34" i="1" s="1"/>
  <c r="I34" i="3"/>
  <c r="I35" i="3"/>
  <c r="I36" i="3"/>
  <c r="I34" i="1" s="1"/>
  <c r="J34" i="1" s="1"/>
  <c r="I37" i="3"/>
  <c r="I38" i="3"/>
  <c r="I39" i="3"/>
  <c r="C34" i="1" s="1"/>
  <c r="E34" i="1"/>
  <c r="G34" i="1"/>
  <c r="M34" i="1"/>
  <c r="B34" i="1" s="1"/>
  <c r="P34" i="1"/>
  <c r="G25" i="1"/>
  <c r="G26" i="1"/>
  <c r="B45" i="1" l="1"/>
  <c r="D45" i="1" s="1"/>
  <c r="D34" i="1"/>
  <c r="F34" i="1"/>
  <c r="N34" i="1"/>
  <c r="H34" i="1"/>
  <c r="B35" i="1"/>
  <c r="I40" i="3"/>
  <c r="I45" i="2"/>
  <c r="I44" i="2"/>
  <c r="I43" i="2"/>
  <c r="I42" i="2"/>
  <c r="I41" i="2"/>
  <c r="I40" i="2"/>
  <c r="I46" i="2" s="1"/>
  <c r="L45" i="1" l="1"/>
  <c r="N45" i="1"/>
  <c r="H45" i="1"/>
  <c r="F45" i="1"/>
  <c r="J45" i="1"/>
  <c r="P37" i="1"/>
  <c r="K54" i="1"/>
  <c r="I54" i="1"/>
  <c r="G54" i="1"/>
  <c r="E54" i="1"/>
  <c r="C54" i="1"/>
  <c r="B44" i="1"/>
  <c r="P46" i="1"/>
  <c r="P41" i="1"/>
  <c r="P40" i="1"/>
  <c r="P42" i="1"/>
  <c r="B39" i="1"/>
  <c r="P36" i="1"/>
  <c r="B33" i="1"/>
  <c r="P22" i="1"/>
  <c r="B6" i="1"/>
  <c r="B18" i="1"/>
  <c r="B48" i="1" l="1"/>
  <c r="P52" i="1"/>
  <c r="P51" i="1"/>
  <c r="P50" i="1"/>
  <c r="P49" i="1"/>
  <c r="K34" i="3"/>
  <c r="M25" i="1" s="1"/>
  <c r="K35" i="3"/>
  <c r="K25" i="1" s="1"/>
  <c r="K36" i="3"/>
  <c r="I25" i="1" s="1"/>
  <c r="K37" i="3"/>
  <c r="K38" i="3"/>
  <c r="E25" i="1" s="1"/>
  <c r="K39" i="3"/>
  <c r="P25" i="1"/>
  <c r="P31" i="1"/>
  <c r="P30" i="1"/>
  <c r="B6" i="12"/>
  <c r="D6" i="12" s="1"/>
  <c r="F6" i="12"/>
  <c r="J6" i="12"/>
  <c r="N6" i="12"/>
  <c r="B12" i="12"/>
  <c r="D12" i="12" s="1"/>
  <c r="F12" i="12"/>
  <c r="J12" i="12"/>
  <c r="N12" i="12"/>
  <c r="K40" i="3" l="1"/>
  <c r="C25" i="1"/>
  <c r="H12" i="12"/>
  <c r="H6" i="12"/>
  <c r="L12" i="12"/>
  <c r="L6" i="12"/>
  <c r="P16" i="1"/>
  <c r="P15" i="1"/>
  <c r="P13" i="1"/>
  <c r="C34" i="3"/>
  <c r="M7" i="12" s="1"/>
  <c r="C35" i="3"/>
  <c r="K7" i="12" s="1"/>
  <c r="C36" i="3"/>
  <c r="I7" i="12" s="1"/>
  <c r="C37" i="3"/>
  <c r="G7" i="12" s="1"/>
  <c r="C38" i="3"/>
  <c r="E7" i="12" s="1"/>
  <c r="C39" i="3"/>
  <c r="D34" i="3"/>
  <c r="M13" i="12" s="1"/>
  <c r="E34" i="3"/>
  <c r="F34" i="3"/>
  <c r="G34" i="3"/>
  <c r="H34" i="3"/>
  <c r="J34" i="3"/>
  <c r="L34" i="3"/>
  <c r="D35" i="3"/>
  <c r="K13" i="12" s="1"/>
  <c r="E35" i="3"/>
  <c r="K19" i="1" s="1"/>
  <c r="F35" i="3"/>
  <c r="G35" i="3"/>
  <c r="H35" i="3"/>
  <c r="J35" i="3"/>
  <c r="L35" i="3"/>
  <c r="D36" i="3"/>
  <c r="I13" i="12" s="1"/>
  <c r="E36" i="3"/>
  <c r="F36" i="3"/>
  <c r="G36" i="3"/>
  <c r="H36" i="3"/>
  <c r="J36" i="3"/>
  <c r="L36" i="3"/>
  <c r="D37" i="3"/>
  <c r="G13" i="12" s="1"/>
  <c r="E37" i="3"/>
  <c r="F37" i="3"/>
  <c r="G37" i="3"/>
  <c r="H37" i="3"/>
  <c r="J37" i="3"/>
  <c r="L37" i="3"/>
  <c r="D38" i="3"/>
  <c r="E38" i="3"/>
  <c r="F38" i="3"/>
  <c r="G38" i="3"/>
  <c r="H38" i="3"/>
  <c r="J38" i="3"/>
  <c r="L38" i="3"/>
  <c r="D39" i="3"/>
  <c r="C13" i="12" s="1"/>
  <c r="E39" i="3"/>
  <c r="F39" i="3"/>
  <c r="G39" i="3"/>
  <c r="H39" i="3"/>
  <c r="J39" i="3"/>
  <c r="L39" i="3"/>
  <c r="P10" i="1"/>
  <c r="P9" i="1"/>
  <c r="P7" i="1"/>
  <c r="P14" i="1"/>
  <c r="P8" i="1"/>
  <c r="L38" i="9"/>
  <c r="C52" i="1" s="1"/>
  <c r="K38" i="9"/>
  <c r="J38" i="9"/>
  <c r="C42" i="1" s="1"/>
  <c r="I38" i="9"/>
  <c r="C37" i="1" s="1"/>
  <c r="H38" i="9"/>
  <c r="G38" i="9"/>
  <c r="F38" i="9"/>
  <c r="E38" i="9"/>
  <c r="C22" i="1" s="1"/>
  <c r="D38" i="9"/>
  <c r="C16" i="12" s="1"/>
  <c r="C38" i="9"/>
  <c r="C10" i="12" s="1"/>
  <c r="L37" i="9"/>
  <c r="E52" i="1" s="1"/>
  <c r="K37" i="9"/>
  <c r="E46" i="1" s="1"/>
  <c r="J37" i="9"/>
  <c r="E42" i="1" s="1"/>
  <c r="I37" i="9"/>
  <c r="E37" i="1" s="1"/>
  <c r="H37" i="9"/>
  <c r="G37" i="9"/>
  <c r="F37" i="9"/>
  <c r="E37" i="9"/>
  <c r="E22" i="1" s="1"/>
  <c r="D37" i="9"/>
  <c r="C37" i="9"/>
  <c r="E10" i="1" s="1"/>
  <c r="L36" i="9"/>
  <c r="G52" i="1" s="1"/>
  <c r="K36" i="9"/>
  <c r="G46" i="1" s="1"/>
  <c r="J36" i="9"/>
  <c r="G42" i="1" s="1"/>
  <c r="I36" i="9"/>
  <c r="G37" i="1" s="1"/>
  <c r="H36" i="9"/>
  <c r="G36" i="9"/>
  <c r="F36" i="9"/>
  <c r="E36" i="9"/>
  <c r="G22" i="1" s="1"/>
  <c r="D36" i="9"/>
  <c r="G16" i="12" s="1"/>
  <c r="C36" i="9"/>
  <c r="G10" i="12" s="1"/>
  <c r="L35" i="9"/>
  <c r="I52" i="1" s="1"/>
  <c r="K35" i="9"/>
  <c r="I46" i="1" s="1"/>
  <c r="J35" i="9"/>
  <c r="I42" i="1" s="1"/>
  <c r="I35" i="9"/>
  <c r="I37" i="1" s="1"/>
  <c r="H35" i="9"/>
  <c r="G35" i="9"/>
  <c r="F35" i="9"/>
  <c r="E35" i="9"/>
  <c r="I22" i="1" s="1"/>
  <c r="D35" i="9"/>
  <c r="I16" i="12" s="1"/>
  <c r="C35" i="9"/>
  <c r="I10" i="12" s="1"/>
  <c r="L34" i="9"/>
  <c r="K52" i="1" s="1"/>
  <c r="K34" i="9"/>
  <c r="K46" i="1" s="1"/>
  <c r="J34" i="9"/>
  <c r="K42" i="1" s="1"/>
  <c r="I34" i="9"/>
  <c r="K37" i="1" s="1"/>
  <c r="H34" i="9"/>
  <c r="G34" i="9"/>
  <c r="F34" i="9"/>
  <c r="E34" i="9"/>
  <c r="K22" i="1" s="1"/>
  <c r="D34" i="9"/>
  <c r="K16" i="12" s="1"/>
  <c r="C34" i="9"/>
  <c r="K10" i="12" s="1"/>
  <c r="L33" i="9"/>
  <c r="M52" i="1" s="1"/>
  <c r="K33" i="9"/>
  <c r="M46" i="1" s="1"/>
  <c r="J33" i="9"/>
  <c r="M42" i="1" s="1"/>
  <c r="I33" i="9"/>
  <c r="M37" i="1" s="1"/>
  <c r="H33" i="9"/>
  <c r="G33" i="9"/>
  <c r="F33" i="9"/>
  <c r="E33" i="9"/>
  <c r="M22" i="1" s="1"/>
  <c r="D33" i="9"/>
  <c r="C33" i="9"/>
  <c r="M10" i="12" s="1"/>
  <c r="I31" i="1" l="1"/>
  <c r="E31" i="1"/>
  <c r="M31" i="1"/>
  <c r="B37" i="1"/>
  <c r="J37" i="1" s="1"/>
  <c r="K31" i="1"/>
  <c r="G31" i="1"/>
  <c r="C31" i="1"/>
  <c r="F40" i="3"/>
  <c r="D40" i="3"/>
  <c r="E13" i="12"/>
  <c r="B13" i="12" s="1"/>
  <c r="H13" i="12" s="1"/>
  <c r="C40" i="3"/>
  <c r="B7" i="12" s="1"/>
  <c r="H7" i="12" s="1"/>
  <c r="C7" i="12"/>
  <c r="L40" i="3"/>
  <c r="G40" i="3"/>
  <c r="H40" i="3"/>
  <c r="B42" i="1"/>
  <c r="N42" i="1" s="1"/>
  <c r="B22" i="1"/>
  <c r="L22" i="1" s="1"/>
  <c r="J40" i="3"/>
  <c r="E40" i="3"/>
  <c r="D39" i="9"/>
  <c r="M16" i="12"/>
  <c r="C10" i="1"/>
  <c r="K10" i="1"/>
  <c r="E16" i="1"/>
  <c r="M16" i="1"/>
  <c r="H39" i="9"/>
  <c r="M10" i="1"/>
  <c r="G16" i="1"/>
  <c r="G10" i="1"/>
  <c r="I16" i="1"/>
  <c r="E10" i="12"/>
  <c r="E16" i="12"/>
  <c r="I10" i="1"/>
  <c r="C16" i="1"/>
  <c r="K16" i="1"/>
  <c r="L39" i="9"/>
  <c r="B52" i="1" s="1"/>
  <c r="F52" i="1" s="1"/>
  <c r="C39" i="9"/>
  <c r="G39" i="9"/>
  <c r="K39" i="9"/>
  <c r="E39" i="9"/>
  <c r="I39" i="9"/>
  <c r="F39" i="9"/>
  <c r="B31" i="1" s="1"/>
  <c r="J39" i="9"/>
  <c r="B27" i="1"/>
  <c r="B24" i="1"/>
  <c r="B12" i="1"/>
  <c r="N31" i="1" l="1"/>
  <c r="J52" i="1"/>
  <c r="D37" i="1"/>
  <c r="N52" i="1"/>
  <c r="N37" i="1"/>
  <c r="D52" i="1"/>
  <c r="L52" i="1"/>
  <c r="J31" i="1"/>
  <c r="H31" i="1"/>
  <c r="H37" i="1"/>
  <c r="F37" i="1"/>
  <c r="F31" i="1"/>
  <c r="D31" i="1"/>
  <c r="L31" i="1"/>
  <c r="L37" i="1"/>
  <c r="H52" i="1"/>
  <c r="N13" i="12"/>
  <c r="J13" i="12"/>
  <c r="F13" i="12"/>
  <c r="D13" i="12"/>
  <c r="L13" i="12"/>
  <c r="F7" i="12"/>
  <c r="D7" i="12"/>
  <c r="J7" i="12"/>
  <c r="N7" i="12"/>
  <c r="L7" i="12"/>
  <c r="B54" i="1"/>
  <c r="H42" i="1"/>
  <c r="F42" i="1"/>
  <c r="L42" i="1"/>
  <c r="D42" i="1"/>
  <c r="J42" i="1"/>
  <c r="H22" i="1"/>
  <c r="N22" i="1"/>
  <c r="J22" i="1"/>
  <c r="F22" i="1"/>
  <c r="D22" i="1"/>
  <c r="B10" i="12"/>
  <c r="F10" i="12" s="1"/>
  <c r="B10" i="1"/>
  <c r="F10" i="1" s="1"/>
  <c r="B16" i="12"/>
  <c r="B16" i="1"/>
  <c r="F16" i="1" s="1"/>
  <c r="H10" i="1" l="1"/>
  <c r="J10" i="1"/>
  <c r="N10" i="1"/>
  <c r="L16" i="1"/>
  <c r="H16" i="1"/>
  <c r="L10" i="1"/>
  <c r="J16" i="1"/>
  <c r="N16" i="1"/>
  <c r="F16" i="12"/>
  <c r="L16" i="12"/>
  <c r="H16" i="12"/>
  <c r="J16" i="12"/>
  <c r="D16" i="12"/>
  <c r="D10" i="12"/>
  <c r="L10" i="12"/>
  <c r="J10" i="12"/>
  <c r="H10" i="12"/>
  <c r="N10" i="12"/>
  <c r="N16" i="12"/>
  <c r="D16" i="1"/>
  <c r="D10" i="1"/>
  <c r="D36" i="4"/>
  <c r="M15" i="12" s="1"/>
  <c r="E36" i="4"/>
  <c r="F36" i="4"/>
  <c r="G36" i="4"/>
  <c r="H36" i="4"/>
  <c r="I36" i="4"/>
  <c r="M36" i="1" s="1"/>
  <c r="M38" i="1" s="1"/>
  <c r="J36" i="4"/>
  <c r="D37" i="4"/>
  <c r="E37" i="4"/>
  <c r="F37" i="4"/>
  <c r="G37" i="4"/>
  <c r="H37" i="4"/>
  <c r="I37" i="4"/>
  <c r="K36" i="1" s="1"/>
  <c r="K38" i="1" s="1"/>
  <c r="J37" i="4"/>
  <c r="D38" i="4"/>
  <c r="I15" i="12" s="1"/>
  <c r="E38" i="4"/>
  <c r="F38" i="4"/>
  <c r="G38" i="4"/>
  <c r="H38" i="4"/>
  <c r="I38" i="4"/>
  <c r="I36" i="1" s="1"/>
  <c r="I38" i="1" s="1"/>
  <c r="J38" i="4"/>
  <c r="D39" i="4"/>
  <c r="G15" i="12" s="1"/>
  <c r="E39" i="4"/>
  <c r="F39" i="4"/>
  <c r="G39" i="4"/>
  <c r="H39" i="4"/>
  <c r="I39" i="4"/>
  <c r="G36" i="1" s="1"/>
  <c r="J39" i="4"/>
  <c r="D40" i="4"/>
  <c r="E15" i="12" s="1"/>
  <c r="E40" i="4"/>
  <c r="F40" i="4"/>
  <c r="G40" i="4"/>
  <c r="H40" i="4"/>
  <c r="I40" i="4"/>
  <c r="E36" i="1" s="1"/>
  <c r="E38" i="1" s="1"/>
  <c r="J40" i="4"/>
  <c r="D41" i="4"/>
  <c r="E41" i="4"/>
  <c r="F41" i="4"/>
  <c r="G41" i="4"/>
  <c r="H41" i="4"/>
  <c r="I41" i="4"/>
  <c r="C36" i="1" s="1"/>
  <c r="C38" i="1" s="1"/>
  <c r="J41" i="4"/>
  <c r="C41" i="4"/>
  <c r="C9" i="12" s="1"/>
  <c r="C40" i="4"/>
  <c r="E9" i="12" s="1"/>
  <c r="C39" i="4"/>
  <c r="G9" i="12" s="1"/>
  <c r="C38" i="4"/>
  <c r="I9" i="12" s="1"/>
  <c r="C37" i="4"/>
  <c r="K9" i="12" s="1"/>
  <c r="C36" i="4"/>
  <c r="M9" i="12" s="1"/>
  <c r="D40" i="2"/>
  <c r="M14" i="12" s="1"/>
  <c r="E40" i="2"/>
  <c r="F40" i="2"/>
  <c r="G40" i="2"/>
  <c r="H40" i="2"/>
  <c r="J40" i="2"/>
  <c r="K40" i="2"/>
  <c r="D41" i="2"/>
  <c r="K14" i="12" s="1"/>
  <c r="E41" i="2"/>
  <c r="F41" i="2"/>
  <c r="G41" i="2"/>
  <c r="H41" i="2"/>
  <c r="J41" i="2"/>
  <c r="K41" i="2"/>
  <c r="D42" i="2"/>
  <c r="I14" i="12" s="1"/>
  <c r="E42" i="2"/>
  <c r="F42" i="2"/>
  <c r="G42" i="2"/>
  <c r="H42" i="2"/>
  <c r="J42" i="2"/>
  <c r="K42" i="2"/>
  <c r="D43" i="2"/>
  <c r="G14" i="12" s="1"/>
  <c r="E43" i="2"/>
  <c r="F43" i="2"/>
  <c r="G43" i="2"/>
  <c r="H43" i="2"/>
  <c r="J43" i="2"/>
  <c r="K43" i="2"/>
  <c r="D44" i="2"/>
  <c r="E14" i="12" s="1"/>
  <c r="E44" i="2"/>
  <c r="F44" i="2"/>
  <c r="G44" i="2"/>
  <c r="H44" i="2"/>
  <c r="J44" i="2"/>
  <c r="K44" i="2"/>
  <c r="D45" i="2"/>
  <c r="C14" i="12" s="1"/>
  <c r="E45" i="2"/>
  <c r="F45" i="2"/>
  <c r="G45" i="2"/>
  <c r="H45" i="2"/>
  <c r="J45" i="2"/>
  <c r="K45" i="2"/>
  <c r="C50" i="1" s="1"/>
  <c r="C45" i="2"/>
  <c r="C8" i="12" s="1"/>
  <c r="C44" i="2"/>
  <c r="C43" i="2"/>
  <c r="G8" i="12" s="1"/>
  <c r="C42" i="2"/>
  <c r="I8" i="12" s="1"/>
  <c r="C41" i="2"/>
  <c r="K8" i="12" s="1"/>
  <c r="C40" i="2"/>
  <c r="M8" i="12" s="1"/>
  <c r="G38" i="1" l="1"/>
  <c r="G17" i="12"/>
  <c r="B14" i="12"/>
  <c r="H14" i="12" s="1"/>
  <c r="D14" i="12"/>
  <c r="E8" i="1"/>
  <c r="E8" i="12"/>
  <c r="M11" i="12"/>
  <c r="C15" i="1"/>
  <c r="C15" i="12"/>
  <c r="K15" i="1"/>
  <c r="K15" i="12"/>
  <c r="K11" i="12"/>
  <c r="C11" i="12"/>
  <c r="I17" i="12"/>
  <c r="G11" i="12"/>
  <c r="I11" i="12"/>
  <c r="B36" i="1"/>
  <c r="E17" i="12"/>
  <c r="M17" i="12"/>
  <c r="I42" i="4"/>
  <c r="F42" i="4"/>
  <c r="M15" i="1"/>
  <c r="G46" i="2"/>
  <c r="M50" i="1"/>
  <c r="H46" i="2"/>
  <c r="C29" i="1"/>
  <c r="K29" i="1"/>
  <c r="M19" i="1"/>
  <c r="M40" i="1"/>
  <c r="M28" i="1"/>
  <c r="E28" i="1"/>
  <c r="K7" i="1"/>
  <c r="I7" i="1"/>
  <c r="K13" i="1"/>
  <c r="C13" i="1"/>
  <c r="G19" i="1"/>
  <c r="G28" i="1"/>
  <c r="K40" i="1"/>
  <c r="C40" i="1"/>
  <c r="K49" i="1"/>
  <c r="C49" i="1"/>
  <c r="G7" i="1"/>
  <c r="I13" i="1"/>
  <c r="E19" i="1"/>
  <c r="I40" i="1"/>
  <c r="I49" i="1"/>
  <c r="M7" i="1"/>
  <c r="E7" i="1"/>
  <c r="M13" i="1"/>
  <c r="G13" i="1"/>
  <c r="C19" i="1"/>
  <c r="K28" i="1"/>
  <c r="C28" i="1"/>
  <c r="G40" i="1"/>
  <c r="M49" i="1"/>
  <c r="G49" i="1"/>
  <c r="C7" i="1"/>
  <c r="E13" i="1"/>
  <c r="I19" i="1"/>
  <c r="I28" i="1"/>
  <c r="E40" i="1"/>
  <c r="E49" i="1"/>
  <c r="I30" i="1"/>
  <c r="G30" i="1"/>
  <c r="M51" i="1"/>
  <c r="I9" i="1"/>
  <c r="M9" i="1"/>
  <c r="J42" i="4"/>
  <c r="K9" i="1"/>
  <c r="C9" i="1"/>
  <c r="G15" i="1"/>
  <c r="M21" i="1"/>
  <c r="I21" i="1"/>
  <c r="E21" i="1"/>
  <c r="K30" i="1"/>
  <c r="C30" i="1"/>
  <c r="I51" i="1"/>
  <c r="E51" i="1"/>
  <c r="G9" i="1"/>
  <c r="I15" i="1"/>
  <c r="E15" i="1"/>
  <c r="E9" i="1"/>
  <c r="H42" i="4"/>
  <c r="D42" i="4"/>
  <c r="K21" i="1"/>
  <c r="G21" i="1"/>
  <c r="C21" i="1"/>
  <c r="M30" i="1"/>
  <c r="E30" i="1"/>
  <c r="K51" i="1"/>
  <c r="G51" i="1"/>
  <c r="C51" i="1"/>
  <c r="I41" i="1"/>
  <c r="J46" i="2"/>
  <c r="M41" i="1"/>
  <c r="E41" i="1"/>
  <c r="K41" i="1"/>
  <c r="G41" i="1"/>
  <c r="C41" i="1"/>
  <c r="E46" i="2"/>
  <c r="M20" i="1"/>
  <c r="E20" i="1"/>
  <c r="G20" i="1"/>
  <c r="I20" i="1"/>
  <c r="K20" i="1"/>
  <c r="C20" i="1"/>
  <c r="K50" i="1"/>
  <c r="E50" i="1"/>
  <c r="G50" i="1"/>
  <c r="K46" i="2"/>
  <c r="I50" i="1"/>
  <c r="F46" i="2"/>
  <c r="I29" i="1"/>
  <c r="M29" i="1"/>
  <c r="E29" i="1"/>
  <c r="G29" i="1"/>
  <c r="D46" i="2"/>
  <c r="I14" i="1"/>
  <c r="M14" i="1"/>
  <c r="K14" i="1"/>
  <c r="C14" i="1"/>
  <c r="E14" i="1"/>
  <c r="G14" i="1"/>
  <c r="K8" i="1"/>
  <c r="C8" i="1"/>
  <c r="M8" i="1"/>
  <c r="I8" i="1"/>
  <c r="G8" i="1"/>
  <c r="G42" i="4"/>
  <c r="E42" i="4"/>
  <c r="C42" i="4"/>
  <c r="B7" i="1"/>
  <c r="C46" i="2"/>
  <c r="N36" i="1" l="1"/>
  <c r="B38" i="1"/>
  <c r="F14" i="12"/>
  <c r="L14" i="12"/>
  <c r="N14" i="12"/>
  <c r="J14" i="12"/>
  <c r="B8" i="1"/>
  <c r="N8" i="1" s="1"/>
  <c r="B8" i="12"/>
  <c r="F8" i="12"/>
  <c r="E11" i="12"/>
  <c r="D36" i="1"/>
  <c r="F36" i="1"/>
  <c r="L36" i="1"/>
  <c r="H36" i="1"/>
  <c r="B9" i="1"/>
  <c r="F9" i="1" s="1"/>
  <c r="B9" i="12"/>
  <c r="J36" i="1"/>
  <c r="K17" i="12"/>
  <c r="B15" i="12"/>
  <c r="L15" i="12" s="1"/>
  <c r="C17" i="12"/>
  <c r="C53" i="1"/>
  <c r="C11" i="1"/>
  <c r="C32" i="1"/>
  <c r="M17" i="1"/>
  <c r="I11" i="1"/>
  <c r="M43" i="1"/>
  <c r="E43" i="1"/>
  <c r="I43" i="1"/>
  <c r="G32" i="1"/>
  <c r="I32" i="1"/>
  <c r="G53" i="1"/>
  <c r="K32" i="1"/>
  <c r="E11" i="1"/>
  <c r="E23" i="1"/>
  <c r="K53" i="1"/>
  <c r="G23" i="1"/>
  <c r="K11" i="1"/>
  <c r="M23" i="1"/>
  <c r="I23" i="1"/>
  <c r="M53" i="1"/>
  <c r="C23" i="1"/>
  <c r="M11" i="1"/>
  <c r="I17" i="1"/>
  <c r="C43" i="1"/>
  <c r="C17" i="1"/>
  <c r="E32" i="1"/>
  <c r="K23" i="1"/>
  <c r="E53" i="1"/>
  <c r="E17" i="1"/>
  <c r="G43" i="1"/>
  <c r="G17" i="1"/>
  <c r="I53" i="1"/>
  <c r="G11" i="1"/>
  <c r="K43" i="1"/>
  <c r="K17" i="1"/>
  <c r="M32" i="1"/>
  <c r="N54" i="1"/>
  <c r="D54" i="1"/>
  <c r="H54" i="1"/>
  <c r="F54" i="1"/>
  <c r="J54" i="1"/>
  <c r="L54" i="1"/>
  <c r="B51" i="1"/>
  <c r="L51" i="1" s="1"/>
  <c r="B50" i="1"/>
  <c r="N50" i="1" s="1"/>
  <c r="B49" i="1"/>
  <c r="N48" i="1"/>
  <c r="L48" i="1"/>
  <c r="J48" i="1"/>
  <c r="H48" i="1"/>
  <c r="F48" i="1"/>
  <c r="D48" i="1"/>
  <c r="B46" i="1"/>
  <c r="B47" i="1" s="1"/>
  <c r="N44" i="1"/>
  <c r="L44" i="1"/>
  <c r="J44" i="1"/>
  <c r="H44" i="1"/>
  <c r="F44" i="1"/>
  <c r="D44" i="1"/>
  <c r="B41" i="1"/>
  <c r="N41" i="1" s="1"/>
  <c r="B40" i="1"/>
  <c r="N39" i="1"/>
  <c r="L39" i="1"/>
  <c r="J39" i="1"/>
  <c r="H39" i="1"/>
  <c r="F39" i="1"/>
  <c r="D39" i="1"/>
  <c r="N33" i="1"/>
  <c r="L33" i="1"/>
  <c r="J33" i="1"/>
  <c r="H33" i="1"/>
  <c r="F33" i="1"/>
  <c r="D33" i="1"/>
  <c r="B30" i="1"/>
  <c r="N30" i="1" s="1"/>
  <c r="B29" i="1"/>
  <c r="L29" i="1" s="1"/>
  <c r="B28" i="1"/>
  <c r="N27" i="1"/>
  <c r="L27" i="1"/>
  <c r="J27" i="1"/>
  <c r="H27" i="1"/>
  <c r="F27" i="1"/>
  <c r="D27" i="1"/>
  <c r="C26" i="1"/>
  <c r="E26" i="1"/>
  <c r="I26" i="1"/>
  <c r="K26" i="1"/>
  <c r="M26" i="1"/>
  <c r="B25" i="1"/>
  <c r="D25" i="1" s="1"/>
  <c r="N24" i="1"/>
  <c r="L24" i="1"/>
  <c r="J24" i="1"/>
  <c r="H24" i="1"/>
  <c r="F24" i="1"/>
  <c r="D24" i="1"/>
  <c r="L6" i="1"/>
  <c r="B21" i="1"/>
  <c r="N21" i="1" s="1"/>
  <c r="B20" i="1"/>
  <c r="B19" i="1"/>
  <c r="B15" i="1"/>
  <c r="B14" i="1"/>
  <c r="L14" i="1" s="1"/>
  <c r="B13" i="1"/>
  <c r="H8" i="1"/>
  <c r="D12" i="1"/>
  <c r="F12" i="1"/>
  <c r="H12" i="1"/>
  <c r="J12" i="1"/>
  <c r="L12" i="1"/>
  <c r="N12" i="1"/>
  <c r="D18" i="1"/>
  <c r="F18" i="1"/>
  <c r="H18" i="1"/>
  <c r="J18" i="1"/>
  <c r="L18" i="1"/>
  <c r="N18" i="1"/>
  <c r="L7" i="1"/>
  <c r="N6" i="1"/>
  <c r="J6" i="1"/>
  <c r="F6" i="1"/>
  <c r="H8" i="12" l="1"/>
  <c r="J8" i="12"/>
  <c r="N8" i="12"/>
  <c r="L8" i="12"/>
  <c r="D8" i="12"/>
  <c r="B11" i="1"/>
  <c r="N11" i="1" s="1"/>
  <c r="H15" i="12"/>
  <c r="B17" i="12"/>
  <c r="D17" i="12" s="1"/>
  <c r="J15" i="12"/>
  <c r="F15" i="12"/>
  <c r="N15" i="12"/>
  <c r="D15" i="12"/>
  <c r="B11" i="12"/>
  <c r="N9" i="12"/>
  <c r="F9" i="12"/>
  <c r="D9" i="12"/>
  <c r="J9" i="12"/>
  <c r="L9" i="12"/>
  <c r="H9" i="12"/>
  <c r="M55" i="1"/>
  <c r="E55" i="1"/>
  <c r="B53" i="1"/>
  <c r="H53" i="1" s="1"/>
  <c r="G55" i="1"/>
  <c r="B43" i="1"/>
  <c r="H43" i="1" s="1"/>
  <c r="N35" i="1"/>
  <c r="N38" i="1"/>
  <c r="N19" i="1"/>
  <c r="B23" i="1"/>
  <c r="B17" i="1"/>
  <c r="N28" i="1"/>
  <c r="B32" i="1"/>
  <c r="N13" i="1"/>
  <c r="N15" i="1"/>
  <c r="D15" i="1"/>
  <c r="C55" i="1"/>
  <c r="F8" i="1"/>
  <c r="J8" i="1"/>
  <c r="H7" i="1"/>
  <c r="D8" i="1"/>
  <c r="L8" i="1"/>
  <c r="L20" i="1"/>
  <c r="J25" i="1"/>
  <c r="N25" i="1"/>
  <c r="F25" i="1"/>
  <c r="D50" i="1"/>
  <c r="L50" i="1"/>
  <c r="H50" i="1"/>
  <c r="F49" i="1"/>
  <c r="J49" i="1"/>
  <c r="N49" i="1"/>
  <c r="F51" i="1"/>
  <c r="J51" i="1"/>
  <c r="N51" i="1"/>
  <c r="D49" i="1"/>
  <c r="H49" i="1"/>
  <c r="L49" i="1"/>
  <c r="F50" i="1"/>
  <c r="J50" i="1"/>
  <c r="D51" i="1"/>
  <c r="H51" i="1"/>
  <c r="F47" i="1"/>
  <c r="J47" i="1"/>
  <c r="N47" i="1"/>
  <c r="D47" i="1"/>
  <c r="H47" i="1"/>
  <c r="L47" i="1"/>
  <c r="F46" i="1"/>
  <c r="J46" i="1"/>
  <c r="N46" i="1"/>
  <c r="D46" i="1"/>
  <c r="H46" i="1"/>
  <c r="L46" i="1"/>
  <c r="B26" i="1"/>
  <c r="J26" i="1" s="1"/>
  <c r="H41" i="1"/>
  <c r="D9" i="1"/>
  <c r="D7" i="1"/>
  <c r="F7" i="1"/>
  <c r="L25" i="1"/>
  <c r="H25" i="1"/>
  <c r="D35" i="1"/>
  <c r="L35" i="1"/>
  <c r="D41" i="1"/>
  <c r="L41" i="1"/>
  <c r="F40" i="1"/>
  <c r="J40" i="1"/>
  <c r="N40" i="1"/>
  <c r="D40" i="1"/>
  <c r="H40" i="1"/>
  <c r="L40" i="1"/>
  <c r="F41" i="1"/>
  <c r="J41" i="1"/>
  <c r="F35" i="1"/>
  <c r="J35" i="1"/>
  <c r="H30" i="1"/>
  <c r="D30" i="1"/>
  <c r="L30" i="1"/>
  <c r="L28" i="1"/>
  <c r="D28" i="1"/>
  <c r="H28" i="1"/>
  <c r="F29" i="1"/>
  <c r="J29" i="1"/>
  <c r="N29" i="1"/>
  <c r="F28" i="1"/>
  <c r="J28" i="1"/>
  <c r="D29" i="1"/>
  <c r="H29" i="1"/>
  <c r="F30" i="1"/>
  <c r="J30" i="1"/>
  <c r="H9" i="1"/>
  <c r="J9" i="1"/>
  <c r="L9" i="1"/>
  <c r="N9" i="1"/>
  <c r="N7" i="1"/>
  <c r="L21" i="1"/>
  <c r="D21" i="1"/>
  <c r="H21" i="1"/>
  <c r="H19" i="1"/>
  <c r="D19" i="1"/>
  <c r="L19" i="1"/>
  <c r="D6" i="1"/>
  <c r="H6" i="1"/>
  <c r="F20" i="1"/>
  <c r="J20" i="1"/>
  <c r="N20" i="1"/>
  <c r="F19" i="1"/>
  <c r="J19" i="1"/>
  <c r="D20" i="1"/>
  <c r="H20" i="1"/>
  <c r="F21" i="1"/>
  <c r="J21" i="1"/>
  <c r="H15" i="1"/>
  <c r="L15" i="1"/>
  <c r="L13" i="1"/>
  <c r="D13" i="1"/>
  <c r="H13" i="1"/>
  <c r="F14" i="1"/>
  <c r="J14" i="1"/>
  <c r="N14" i="1"/>
  <c r="F13" i="1"/>
  <c r="J13" i="1"/>
  <c r="D14" i="1"/>
  <c r="H14" i="1"/>
  <c r="F15" i="1"/>
  <c r="J15" i="1"/>
  <c r="J7" i="1"/>
  <c r="J11" i="1" l="1"/>
  <c r="L17" i="12"/>
  <c r="H11" i="12"/>
  <c r="J11" i="12"/>
  <c r="N11" i="12"/>
  <c r="F11" i="12"/>
  <c r="D11" i="12"/>
  <c r="L11" i="12"/>
  <c r="H17" i="12"/>
  <c r="N17" i="12"/>
  <c r="J17" i="12"/>
  <c r="F17" i="12"/>
  <c r="B55" i="1"/>
  <c r="N55" i="1" s="1"/>
  <c r="D53" i="1"/>
  <c r="L38" i="1"/>
  <c r="D43" i="1"/>
  <c r="N53" i="1"/>
  <c r="N43" i="1"/>
  <c r="J43" i="1"/>
  <c r="F43" i="1"/>
  <c r="L43" i="1"/>
  <c r="H38" i="1"/>
  <c r="D38" i="1"/>
  <c r="L26" i="1"/>
  <c r="H11" i="1"/>
  <c r="J38" i="1"/>
  <c r="F38" i="1"/>
  <c r="J53" i="1"/>
  <c r="L11" i="1"/>
  <c r="F11" i="1"/>
  <c r="D11" i="1"/>
  <c r="D26" i="1"/>
  <c r="H26" i="1"/>
  <c r="F53" i="1"/>
  <c r="L53" i="1"/>
  <c r="F26" i="1"/>
  <c r="N26" i="1"/>
  <c r="N32" i="1"/>
  <c r="L32" i="1"/>
  <c r="J32" i="1"/>
  <c r="H32" i="1"/>
  <c r="F32" i="1"/>
  <c r="D32" i="1"/>
  <c r="N23" i="1"/>
  <c r="L23" i="1"/>
  <c r="J23" i="1"/>
  <c r="H23" i="1"/>
  <c r="F23" i="1"/>
  <c r="D23" i="1"/>
  <c r="N17" i="1"/>
  <c r="L17" i="1"/>
  <c r="J17" i="1"/>
  <c r="H17" i="1"/>
  <c r="F17" i="1"/>
  <c r="D17" i="1"/>
  <c r="L55" i="1" l="1"/>
  <c r="D55" i="1"/>
  <c r="F55" i="1"/>
  <c r="H55" i="1"/>
  <c r="J55" i="1"/>
</calcChain>
</file>

<file path=xl/sharedStrings.xml><?xml version="1.0" encoding="utf-8"?>
<sst xmlns="http://schemas.openxmlformats.org/spreadsheetml/2006/main" count="1083" uniqueCount="206">
  <si>
    <t>Українська мова та література</t>
  </si>
  <si>
    <t>Математика</t>
  </si>
  <si>
    <t>Історія України</t>
  </si>
  <si>
    <t>Всесвітня історія</t>
  </si>
  <si>
    <t>Англійська мова</t>
  </si>
  <si>
    <t>Біологія</t>
  </si>
  <si>
    <t>Фізика</t>
  </si>
  <si>
    <t>Хімія</t>
  </si>
  <si>
    <t>Географія</t>
  </si>
  <si>
    <t>Вчитель</t>
  </si>
  <si>
    <t>(порівняльний аналіз з результатами ЗНО по Україні )</t>
  </si>
  <si>
    <t>від 180,5 до 190 балів</t>
  </si>
  <si>
    <t>від 190,5 до 199,5 балів</t>
  </si>
  <si>
    <t>від 150,5 до 180 балів</t>
  </si>
  <si>
    <t>від 100 до 123,5 балів</t>
  </si>
  <si>
    <t xml:space="preserve">від 124 до 150 балів </t>
  </si>
  <si>
    <t>%</t>
  </si>
  <si>
    <t>200 балів</t>
  </si>
  <si>
    <t>11-А</t>
  </si>
  <si>
    <t>11-Б</t>
  </si>
  <si>
    <t>11-В</t>
  </si>
  <si>
    <t>Свириденко О.Л.</t>
  </si>
  <si>
    <t>Загуменна Я.С.</t>
  </si>
  <si>
    <t>Горобець Д.О.</t>
  </si>
  <si>
    <t>Якимчук О.Н.</t>
  </si>
  <si>
    <t>Литвин М.Ю.</t>
  </si>
  <si>
    <t>Буряк Ю.В.</t>
  </si>
  <si>
    <t>Вовкотруб В.П.</t>
  </si>
  <si>
    <t>Рудас Л.І.</t>
  </si>
  <si>
    <t>(гімназія-інтернат–школа мистецтв)</t>
  </si>
  <si>
    <t>гімназія</t>
  </si>
  <si>
    <t>Україна</t>
  </si>
  <si>
    <t>Освітня одиниця</t>
  </si>
  <si>
    <t>Всього по гімназії</t>
  </si>
  <si>
    <t>Всього абітурієнтів</t>
  </si>
  <si>
    <t>Всього по Україні</t>
  </si>
  <si>
    <t>№</t>
  </si>
  <si>
    <t>Прізвище учня</t>
  </si>
  <si>
    <t>Українська мова та літ.</t>
  </si>
  <si>
    <t>учитель</t>
  </si>
  <si>
    <t>Нікітенко Н.П.</t>
  </si>
  <si>
    <t>Всього</t>
  </si>
  <si>
    <t>Порівняльна діаграма</t>
  </si>
  <si>
    <t>по Україні та Кіровоградському облкомплексу</t>
  </si>
  <si>
    <t>Результати ЗНО 2013 навчальних досягнень випускників</t>
  </si>
  <si>
    <t xml:space="preserve">Кіровоградського обласного навчально-виховного комплексу                                                                          </t>
  </si>
  <si>
    <t>11-Г</t>
  </si>
  <si>
    <t>Шеремет П.М.</t>
  </si>
  <si>
    <t xml:space="preserve">Нікітенко Н.П. </t>
  </si>
  <si>
    <t>Прибора Р.І.</t>
  </si>
  <si>
    <t>100-123,5</t>
  </si>
  <si>
    <t xml:space="preserve">124-150 </t>
  </si>
  <si>
    <t>150,5-180</t>
  </si>
  <si>
    <t>180,5-190</t>
  </si>
  <si>
    <t>190,5-199,5</t>
  </si>
  <si>
    <r>
      <t xml:space="preserve">Порівняльна діаграма
за результатами ЗНО з </t>
    </r>
    <r>
      <rPr>
        <b/>
        <sz val="16"/>
        <color theme="1"/>
        <rFont val="Calibri"/>
        <family val="2"/>
        <charset val="204"/>
        <scheme val="minor"/>
      </rPr>
      <t>математики</t>
    </r>
    <r>
      <rPr>
        <sz val="16"/>
        <color theme="1"/>
        <rFont val="Calibri"/>
        <family val="2"/>
        <charset val="204"/>
        <scheme val="minor"/>
      </rPr>
      <t xml:space="preserve">
навчальних досягнень випускників 2013</t>
    </r>
  </si>
  <si>
    <r>
      <t xml:space="preserve">Порівняльна діаграма
за результатами ЗНО з </t>
    </r>
    <r>
      <rPr>
        <b/>
        <sz val="16"/>
        <color theme="1"/>
        <rFont val="Calibri"/>
        <family val="2"/>
        <charset val="204"/>
        <scheme val="minor"/>
      </rPr>
      <t>української мови та літератури</t>
    </r>
    <r>
      <rPr>
        <sz val="16"/>
        <color theme="1"/>
        <rFont val="Calibri"/>
        <family val="2"/>
        <charset val="204"/>
        <scheme val="minor"/>
      </rPr>
      <t xml:space="preserve">
навчальних досягнень випускників 2013</t>
    </r>
  </si>
  <si>
    <t xml:space="preserve">Прибора Р.І. </t>
  </si>
  <si>
    <t>Порівняльна гістограма</t>
  </si>
  <si>
    <t>Результати ЗНО 2014 навчальних досягнень випускників</t>
  </si>
  <si>
    <r>
      <rPr>
        <sz val="14"/>
        <color theme="1"/>
        <rFont val="Calibri"/>
        <family val="2"/>
        <charset val="204"/>
        <scheme val="minor"/>
      </rPr>
      <t>РЕЗУЛЬТАТИ  ЗНО (основна сесія)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2"/>
        <color theme="1"/>
        <rFont val="Calibri"/>
        <family val="2"/>
        <charset val="204"/>
        <scheme val="minor"/>
      </rPr>
      <t xml:space="preserve">навчальних досягнень випускників </t>
    </r>
    <r>
      <rPr>
        <b/>
        <sz val="12"/>
        <color theme="1"/>
        <rFont val="Calibri"/>
        <family val="2"/>
        <charset val="204"/>
        <scheme val="minor"/>
      </rPr>
      <t>11-А класу</t>
    </r>
    <r>
      <rPr>
        <sz val="11"/>
        <color theme="1"/>
        <rFont val="Calibri"/>
        <family val="2"/>
        <charset val="204"/>
        <scheme val="minor"/>
      </rPr>
      <t xml:space="preserve">
Кіровоградського обласного навчально-виховного комплексу 
(гімназія-інтернат - школа мистецтв) 
червень 2014 р.</t>
    </r>
  </si>
  <si>
    <t>Александрова Олена</t>
  </si>
  <si>
    <t>Березовська Ольга</t>
  </si>
  <si>
    <t>Білієнко Катерина</t>
  </si>
  <si>
    <t>Верболоз Євген</t>
  </si>
  <si>
    <t>Волохіна Альона</t>
  </si>
  <si>
    <t>Годун Олександра</t>
  </si>
  <si>
    <t>Гончар Анастасія</t>
  </si>
  <si>
    <t>Грищенко Анна</t>
  </si>
  <si>
    <t>Демкович Інна</t>
  </si>
  <si>
    <t>Дремлюженко Вал-н</t>
  </si>
  <si>
    <t>Ємченко Анастасія</t>
  </si>
  <si>
    <t>Жученко Микола</t>
  </si>
  <si>
    <t>Коломієць Лариса</t>
  </si>
  <si>
    <t>Кузьмич Владислав</t>
  </si>
  <si>
    <t>Лубяна Ольга</t>
  </si>
  <si>
    <t>Міхнюк Анастасія</t>
  </si>
  <si>
    <t>Моісєєнко Наталія</t>
  </si>
  <si>
    <t>Молодченко Катерина</t>
  </si>
  <si>
    <t>Недобора Ольга</t>
  </si>
  <si>
    <t>Плаксій Андрій</t>
  </si>
  <si>
    <t>Попкова Дар’я</t>
  </si>
  <si>
    <t>Федюк Олег</t>
  </si>
  <si>
    <t>Цимбалюк Наталя</t>
  </si>
  <si>
    <t>Цуканова Валерія</t>
  </si>
  <si>
    <t>Яровий Андрій</t>
  </si>
  <si>
    <t>результат анульовано</t>
  </si>
  <si>
    <t>Вихователь: Брайко А.А.</t>
  </si>
  <si>
    <r>
      <rPr>
        <sz val="18"/>
        <color theme="1"/>
        <rFont val="Calibri"/>
        <family val="2"/>
        <charset val="204"/>
        <scheme val="minor"/>
      </rPr>
      <t>РЕЗУЛЬТАТИ  ЗНО (основна сесія)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4"/>
        <color theme="1"/>
        <rFont val="Calibri"/>
        <family val="2"/>
        <charset val="204"/>
        <scheme val="minor"/>
      </rPr>
      <t xml:space="preserve">навчальних досягнень випускників </t>
    </r>
    <r>
      <rPr>
        <b/>
        <sz val="12"/>
        <color theme="1"/>
        <rFont val="Calibri"/>
        <family val="2"/>
        <charset val="204"/>
        <scheme val="minor"/>
      </rPr>
      <t>11-Б класу</t>
    </r>
    <r>
      <rPr>
        <sz val="11"/>
        <color theme="1"/>
        <rFont val="Calibri"/>
        <family val="2"/>
        <charset val="204"/>
        <scheme val="minor"/>
      </rPr>
      <t xml:space="preserve">
Кіровоградського обласного навчально-виховного комплексу 
(гімназія-інтернат - школа мистецтв) 
</t>
    </r>
    <r>
      <rPr>
        <sz val="12"/>
        <color theme="1"/>
        <rFont val="Calibri"/>
        <family val="2"/>
        <charset val="204"/>
        <scheme val="minor"/>
      </rPr>
      <t>червень 2014 р.</t>
    </r>
  </si>
  <si>
    <r>
      <rPr>
        <sz val="12"/>
        <color theme="1"/>
        <rFont val="Calibri"/>
        <family val="2"/>
        <charset val="204"/>
        <scheme val="minor"/>
      </rPr>
      <t>Вихователь:</t>
    </r>
    <r>
      <rPr>
        <b/>
        <sz val="12"/>
        <color theme="1"/>
        <rFont val="Calibri"/>
        <family val="2"/>
        <charset val="204"/>
        <scheme val="minor"/>
      </rPr>
      <t xml:space="preserve"> Малявкіна Т.В.</t>
    </r>
  </si>
  <si>
    <r>
      <rPr>
        <sz val="12"/>
        <color theme="1"/>
        <rFont val="Calibri"/>
        <family val="2"/>
        <charset val="204"/>
        <scheme val="minor"/>
      </rPr>
      <t>Вихователь:</t>
    </r>
    <r>
      <rPr>
        <b/>
        <sz val="12"/>
        <color theme="1"/>
        <rFont val="Calibri"/>
        <family val="2"/>
        <charset val="204"/>
        <scheme val="minor"/>
      </rPr>
      <t xml:space="preserve"> Подгорна Н.А.</t>
    </r>
  </si>
  <si>
    <r>
      <rPr>
        <sz val="14"/>
        <color theme="1"/>
        <rFont val="Calibri"/>
        <family val="2"/>
        <charset val="204"/>
        <scheme val="minor"/>
      </rPr>
      <t>РЕЗУЛЬТАТИ  ЗНО (основна сесія)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2"/>
        <color theme="1"/>
        <rFont val="Calibri"/>
        <family val="2"/>
        <charset val="204"/>
        <scheme val="minor"/>
      </rPr>
      <t xml:space="preserve">навчальних досягнень випускників </t>
    </r>
    <r>
      <rPr>
        <b/>
        <sz val="12"/>
        <color theme="1"/>
        <rFont val="Calibri"/>
        <family val="2"/>
        <charset val="204"/>
        <scheme val="minor"/>
      </rPr>
      <t>11-В класу</t>
    </r>
    <r>
      <rPr>
        <sz val="11"/>
        <color theme="1"/>
        <rFont val="Calibri"/>
        <family val="2"/>
        <charset val="204"/>
        <scheme val="minor"/>
      </rPr>
      <t xml:space="preserve">
Кіровоградського обласного навчально-виховного комплексу 
(гімназія-інтернат - школа мистецтв) 
червень 2014 р.</t>
    </r>
  </si>
  <si>
    <r>
      <rPr>
        <sz val="12"/>
        <color theme="1"/>
        <rFont val="Calibri"/>
        <family val="2"/>
        <charset val="204"/>
        <scheme val="minor"/>
      </rPr>
      <t>Вихователь:</t>
    </r>
    <r>
      <rPr>
        <b/>
        <sz val="12"/>
        <color theme="1"/>
        <rFont val="Calibri"/>
        <family val="2"/>
        <charset val="204"/>
        <scheme val="minor"/>
      </rPr>
      <t xml:space="preserve"> Кондакова А.О.</t>
    </r>
  </si>
  <si>
    <r>
      <rPr>
        <sz val="18"/>
        <color theme="1"/>
        <rFont val="Calibri"/>
        <family val="2"/>
        <charset val="204"/>
        <scheme val="minor"/>
      </rPr>
      <t>РЕЗУЛЬТАТИ  ЗНО (основна сесія)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4"/>
        <color theme="1"/>
        <rFont val="Calibri"/>
        <family val="2"/>
        <charset val="204"/>
        <scheme val="minor"/>
      </rPr>
      <t xml:space="preserve">навчальних досягнень випускників </t>
    </r>
    <r>
      <rPr>
        <b/>
        <sz val="12"/>
        <color theme="1"/>
        <rFont val="Calibri"/>
        <family val="2"/>
        <charset val="204"/>
        <scheme val="minor"/>
      </rPr>
      <t>11-Г класу</t>
    </r>
    <r>
      <rPr>
        <sz val="11"/>
        <color theme="1"/>
        <rFont val="Calibri"/>
        <family val="2"/>
        <charset val="204"/>
        <scheme val="minor"/>
      </rPr>
      <t xml:space="preserve">
Кіровоградського обласного навчально-виховного комплексу 
(гімназія-інтернат - школа мистецтв) 
</t>
    </r>
    <r>
      <rPr>
        <sz val="12"/>
        <color theme="1"/>
        <rFont val="Calibri"/>
        <family val="2"/>
        <charset val="204"/>
        <scheme val="minor"/>
      </rPr>
      <t>червень 2014 р.</t>
    </r>
  </si>
  <si>
    <t xml:space="preserve">Барчук Андрій </t>
  </si>
  <si>
    <t xml:space="preserve">Березняк Вікторія </t>
  </si>
  <si>
    <t xml:space="preserve">Бондаренко Аліна </t>
  </si>
  <si>
    <t>Бондарчук Володимир</t>
  </si>
  <si>
    <t xml:space="preserve">Гаврилов Євгеній </t>
  </si>
  <si>
    <t xml:space="preserve">Гладка Марина </t>
  </si>
  <si>
    <t xml:space="preserve">Грузін Богдан </t>
  </si>
  <si>
    <t xml:space="preserve">Гриценко Анастасія </t>
  </si>
  <si>
    <t xml:space="preserve">Данілова Людмила </t>
  </si>
  <si>
    <t xml:space="preserve">Зазимко Богдана </t>
  </si>
  <si>
    <t xml:space="preserve">Коннов Євгеній </t>
  </si>
  <si>
    <t xml:space="preserve">Коротич Ірина </t>
  </si>
  <si>
    <t xml:space="preserve">Кузьменко Валентин </t>
  </si>
  <si>
    <t xml:space="preserve">Курилик Олесандр </t>
  </si>
  <si>
    <t xml:space="preserve">Корольов Олексій </t>
  </si>
  <si>
    <t xml:space="preserve">Кострикіна Анастасія </t>
  </si>
  <si>
    <t xml:space="preserve">Люльчак Віталій </t>
  </si>
  <si>
    <t xml:space="preserve">Мироненко Катерина </t>
  </si>
  <si>
    <t xml:space="preserve">Набока Мар’яна </t>
  </si>
  <si>
    <t xml:space="preserve">Онищенко Олекс-дра </t>
  </si>
  <si>
    <t xml:space="preserve">Прозоровська Яна </t>
  </si>
  <si>
    <t xml:space="preserve">Рябов Юрій </t>
  </si>
  <si>
    <t xml:space="preserve">Салівон Вікторія </t>
  </si>
  <si>
    <t>Скіпа Вадим</t>
  </si>
  <si>
    <t xml:space="preserve">Тарас Вікторія </t>
  </si>
  <si>
    <t xml:space="preserve">Ткач Тетяна </t>
  </si>
  <si>
    <t xml:space="preserve">Третяк Олег </t>
  </si>
  <si>
    <t xml:space="preserve">Фетісов Володимир </t>
  </si>
  <si>
    <t xml:space="preserve">Філонова Марія </t>
  </si>
  <si>
    <t xml:space="preserve">Харкавий Сергій </t>
  </si>
  <si>
    <t xml:space="preserve">Шаламай Сергій </t>
  </si>
  <si>
    <t>Атамась Вікторія</t>
  </si>
  <si>
    <t>Беспала Тетяна</t>
  </si>
  <si>
    <t>Бляшук Марія</t>
  </si>
  <si>
    <t>Будун Вікторія</t>
  </si>
  <si>
    <t>Волков Максим</t>
  </si>
  <si>
    <t>Воронін Гліб</t>
  </si>
  <si>
    <t>Гаєвський Віталій</t>
  </si>
  <si>
    <t>Гуйван Анастасія</t>
  </si>
  <si>
    <t>Доценко Альона</t>
  </si>
  <si>
    <t>Квіташ Руслан</t>
  </si>
  <si>
    <t>Ковтун Вікторія</t>
  </si>
  <si>
    <t>Корніченко Марина</t>
  </si>
  <si>
    <t>Косюг Роман</t>
  </si>
  <si>
    <t>Кравченко Карина</t>
  </si>
  <si>
    <t>Крива Валерія</t>
  </si>
  <si>
    <t>Кривошея Вікторія</t>
  </si>
  <si>
    <t>Кулікова Аліна</t>
  </si>
  <si>
    <t>Ляховецька Катерина</t>
  </si>
  <si>
    <t>Ненашева Анна</t>
  </si>
  <si>
    <t>Орінко Ольга</t>
  </si>
  <si>
    <t>Плахотнюк Оксана</t>
  </si>
  <si>
    <t>Приходько Аліна</t>
  </si>
  <si>
    <t>Проскура Максим</t>
  </si>
  <si>
    <t>Ракун Анастасія</t>
  </si>
  <si>
    <t>Руденко Анастасія</t>
  </si>
  <si>
    <t>Чеботарь Катерина</t>
  </si>
  <si>
    <t>Четвертак Дарина</t>
  </si>
  <si>
    <t>Шулімов Станіслав</t>
  </si>
  <si>
    <t>Яценко Олександр</t>
  </si>
  <si>
    <t xml:space="preserve">Гричаненко Катерина </t>
  </si>
  <si>
    <t xml:space="preserve">Грузін Анна </t>
  </si>
  <si>
    <t xml:space="preserve">Денисенко Денис </t>
  </si>
  <si>
    <t xml:space="preserve">Кісельова Богдана </t>
  </si>
  <si>
    <t xml:space="preserve">Кондратенко Вікторія </t>
  </si>
  <si>
    <t xml:space="preserve">Кравченко Маргарита </t>
  </si>
  <si>
    <t xml:space="preserve">Кравченко Андрій </t>
  </si>
  <si>
    <t xml:space="preserve">Криворог Віталій </t>
  </si>
  <si>
    <t xml:space="preserve">Кутинець Антон </t>
  </si>
  <si>
    <t xml:space="preserve">Левченко Ігор </t>
  </si>
  <si>
    <t xml:space="preserve">Левуцька Наталія </t>
  </si>
  <si>
    <t xml:space="preserve">Луньов Олександр </t>
  </si>
  <si>
    <t xml:space="preserve">Маханько Ольга </t>
  </si>
  <si>
    <t xml:space="preserve">Міщенко Сергій </t>
  </si>
  <si>
    <t xml:space="preserve">Навроцька Ярослава </t>
  </si>
  <si>
    <t xml:space="preserve">Ніколаєва Лідія </t>
  </si>
  <si>
    <t xml:space="preserve">Підлипняк Костянтин </t>
  </si>
  <si>
    <t xml:space="preserve">Рахманкулов Микита </t>
  </si>
  <si>
    <t xml:space="preserve">Скороход Юлія </t>
  </si>
  <si>
    <t xml:space="preserve">Скрипник Василь </t>
  </si>
  <si>
    <t xml:space="preserve">Сокирська Яна </t>
  </si>
  <si>
    <t xml:space="preserve">Тараненко Тетяна </t>
  </si>
  <si>
    <t xml:space="preserve">Фертюк Анна </t>
  </si>
  <si>
    <t xml:space="preserve">Харжевська Анна </t>
  </si>
  <si>
    <t xml:space="preserve">Чорноусько Влад-ва </t>
  </si>
  <si>
    <t xml:space="preserve">Шмигін Каріна </t>
  </si>
  <si>
    <t>за результатами ЗНО навчальних досягнень випускників 2014</t>
  </si>
  <si>
    <r>
      <t xml:space="preserve">за результатами ЗНО навчальних досягнень випускників 2014 </t>
    </r>
    <r>
      <rPr>
        <b/>
        <sz val="18"/>
        <color theme="1"/>
        <rFont val="Calibri"/>
        <family val="2"/>
        <charset val="204"/>
        <scheme val="minor"/>
      </rPr>
      <t>у відсотках</t>
    </r>
  </si>
  <si>
    <t>Шепель В.О., Павленко В.В.</t>
  </si>
  <si>
    <t xml:space="preserve">Зозуля Н.В. </t>
  </si>
  <si>
    <t xml:space="preserve">Андріанова С.В. </t>
  </si>
  <si>
    <t>Богданович Л.Б., Причиненко Ю.Є.</t>
  </si>
  <si>
    <t>Долінко О.В.</t>
  </si>
  <si>
    <t>Богданович Л.Б., Павленко В.В.</t>
  </si>
  <si>
    <t>Леоновець А.С.</t>
  </si>
  <si>
    <t>Прибора Р.І.</t>
  </si>
  <si>
    <t>Андріанова С.В.</t>
  </si>
  <si>
    <t>Зозуля Н.В.</t>
  </si>
  <si>
    <t xml:space="preserve">Леоновець А.С. </t>
  </si>
  <si>
    <t>Прізвище Ім'я</t>
  </si>
  <si>
    <t>Бал</t>
  </si>
  <si>
    <t xml:space="preserve">№ </t>
  </si>
  <si>
    <t>-</t>
  </si>
  <si>
    <r>
      <t xml:space="preserve">РЕЗУЛЬТАТИ  ЗНО
навчальних досягнень випускників 11-их класів
</t>
    </r>
    <r>
      <rPr>
        <b/>
        <u/>
        <sz val="14"/>
        <color theme="1"/>
        <rFont val="Calibri"/>
        <family val="2"/>
        <charset val="204"/>
        <scheme val="minor"/>
      </rPr>
      <t xml:space="preserve">з української мови та літератури </t>
    </r>
    <r>
      <rPr>
        <sz val="14"/>
        <color theme="1"/>
        <rFont val="Calibri"/>
        <family val="2"/>
        <charset val="204"/>
        <scheme val="minor"/>
      </rPr>
      <t xml:space="preserve">
Кіровоградського обласного навчально-виховного комплексу 
(гімназія-інтернат - школа мистецтв) 
2014 р.</t>
    </r>
  </si>
  <si>
    <r>
      <t xml:space="preserve">РЕЗУЛЬТАТИ  ЗНО
навчальних досягнень випускників 11-их класів
</t>
    </r>
    <r>
      <rPr>
        <b/>
        <u/>
        <sz val="14"/>
        <color theme="1"/>
        <rFont val="Calibri"/>
        <family val="2"/>
        <charset val="204"/>
        <scheme val="minor"/>
      </rPr>
      <t xml:space="preserve">з математики </t>
    </r>
    <r>
      <rPr>
        <sz val="14"/>
        <color theme="1"/>
        <rFont val="Calibri"/>
        <family val="2"/>
        <charset val="204"/>
        <scheme val="minor"/>
      </rPr>
      <t xml:space="preserve">
Кіровоградського обласного навчально-виховного комплексу 
(гімназія-інтернат - школа мистецтв) 
2014 р.</t>
    </r>
  </si>
  <si>
    <r>
      <t xml:space="preserve">РЕЗУЛЬТАТИ  ЗНО
навчальних досягнень випускників 11-их класів
</t>
    </r>
    <r>
      <rPr>
        <b/>
        <u/>
        <sz val="14"/>
        <color theme="1"/>
        <rFont val="Calibri"/>
        <family val="2"/>
        <charset val="204"/>
        <scheme val="minor"/>
      </rPr>
      <t xml:space="preserve">з історії України </t>
    </r>
    <r>
      <rPr>
        <sz val="14"/>
        <color theme="1"/>
        <rFont val="Calibri"/>
        <family val="2"/>
        <charset val="204"/>
        <scheme val="minor"/>
      </rPr>
      <t xml:space="preserve">
Кіровоградського обласного навчально-виховного комплексу 
(гімназія-інтернат - школа мистецтв) 
2014 р.</t>
    </r>
  </si>
  <si>
    <r>
      <t xml:space="preserve">РЕЗУЛЬТАТИ  ЗНО
навчальних досягнень випускників 11-их класів
</t>
    </r>
    <r>
      <rPr>
        <b/>
        <u/>
        <sz val="14"/>
        <color theme="1"/>
        <rFont val="Calibri"/>
        <family val="2"/>
        <charset val="204"/>
        <scheme val="minor"/>
      </rPr>
      <t>з англійська мова</t>
    </r>
    <r>
      <rPr>
        <sz val="14"/>
        <color theme="1"/>
        <rFont val="Calibri"/>
        <family val="2"/>
        <charset val="204"/>
        <scheme val="minor"/>
      </rPr>
      <t xml:space="preserve">
Кіровоградського обласного навчально-виховного комплексу 
(гімназія-інтернат - школа мистецтв) 
2014 р.</t>
    </r>
  </si>
  <si>
    <r>
      <t xml:space="preserve">РЕЗУЛЬТАТИ  ЗНО
навчальних досягнень випускників 11-их класів
</t>
    </r>
    <r>
      <rPr>
        <b/>
        <u/>
        <sz val="14"/>
        <color theme="1"/>
        <rFont val="Calibri"/>
        <family val="2"/>
        <charset val="204"/>
        <scheme val="minor"/>
      </rPr>
      <t>з біології</t>
    </r>
    <r>
      <rPr>
        <sz val="14"/>
        <color theme="1"/>
        <rFont val="Calibri"/>
        <family val="2"/>
        <charset val="204"/>
        <scheme val="minor"/>
      </rPr>
      <t xml:space="preserve">
Кіровоградського обласного навчально-виховного комплексу 
(гімназія-інтернат - школа мистецтв) 
2014 р.</t>
    </r>
  </si>
  <si>
    <r>
      <t xml:space="preserve">РЕЗУЛЬТАТИ  ЗНО
навчальних досягнень випускників 11-их класів
</t>
    </r>
    <r>
      <rPr>
        <b/>
        <u/>
        <sz val="14"/>
        <color theme="1"/>
        <rFont val="Calibri"/>
        <family val="2"/>
        <charset val="204"/>
        <scheme val="minor"/>
      </rPr>
      <t>з фізики</t>
    </r>
    <r>
      <rPr>
        <sz val="14"/>
        <color theme="1"/>
        <rFont val="Calibri"/>
        <family val="2"/>
        <charset val="204"/>
        <scheme val="minor"/>
      </rPr>
      <t xml:space="preserve">
Кіровоградського обласного навчально-виховного комплексу 
(гімназія-інтернат - школа мистецтв) 
2014 р.</t>
    </r>
  </si>
  <si>
    <r>
      <t xml:space="preserve">РЕЗУЛЬТАТИ  ЗНО
навчальних досягнень випускників 11-их класів
</t>
    </r>
    <r>
      <rPr>
        <b/>
        <u/>
        <sz val="14"/>
        <color theme="1"/>
        <rFont val="Calibri"/>
        <family val="2"/>
        <charset val="204"/>
        <scheme val="minor"/>
      </rPr>
      <t>з география</t>
    </r>
    <r>
      <rPr>
        <sz val="14"/>
        <color theme="1"/>
        <rFont val="Calibri"/>
        <family val="2"/>
        <charset val="204"/>
        <scheme val="minor"/>
      </rPr>
      <t xml:space="preserve">
Кіровоградського обласного навчально-виховного комплексу 
(гімназія-інтернат - школа мистецтв) 
2014 р.</t>
    </r>
  </si>
  <si>
    <r>
      <t xml:space="preserve">РЕЗУЛЬТАТИ  ЗНО
навчальних досягнень випускників 11-их класів
</t>
    </r>
    <r>
      <rPr>
        <b/>
        <u/>
        <sz val="14"/>
        <color theme="1"/>
        <rFont val="Calibri"/>
        <family val="2"/>
        <charset val="204"/>
        <scheme val="minor"/>
      </rPr>
      <t>з хімії</t>
    </r>
    <r>
      <rPr>
        <sz val="14"/>
        <color theme="1"/>
        <rFont val="Calibri"/>
        <family val="2"/>
        <charset val="204"/>
        <scheme val="minor"/>
      </rPr>
      <t xml:space="preserve">
Кіровоградського обласного навчально-виховного комплексу 
(гімназія-інтернат - школа мистецтв) 
2014 р.</t>
    </r>
  </si>
  <si>
    <t>Середній бал: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</si>
</sst>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i/>
      <sz val="12"/>
      <color theme="1"/>
      <name val="Times New Roman Cyr"/>
      <family val="1"/>
      <charset val="204"/>
    </font>
    <font>
      <sz val="12"/>
      <color theme="1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b/>
      <sz val="10"/>
      <color theme="1"/>
      <name val="Times New Roman Cyr"/>
      <family val="1"/>
      <charset val="204"/>
    </font>
    <font>
      <b/>
      <sz val="18"/>
      <color theme="1"/>
      <name val="Times New Roman Cyr"/>
      <family val="1"/>
      <charset val="204"/>
    </font>
    <font>
      <b/>
      <i/>
      <sz val="10"/>
      <color theme="1"/>
      <name val="Times New Roman Cyr"/>
      <family val="1"/>
      <charset val="204"/>
    </font>
    <font>
      <b/>
      <sz val="13"/>
      <color theme="1"/>
      <name val="Times New Roman Cyr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1"/>
      <color theme="1"/>
      <name val="Zrnic Cyr"/>
      <charset val="204"/>
    </font>
    <font>
      <b/>
      <sz val="7"/>
      <color theme="1"/>
      <name val="Times New Roman Cyr"/>
      <family val="1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1"/>
      <color rgb="FFC0C0C0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0" tint="-0.249977111117893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C0C0C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3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u/>
      <sz val="12"/>
      <color rgb="FF0000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8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0" fontId="5" fillId="2" borderId="31" xfId="0" applyNumberFormat="1" applyFont="1" applyFill="1" applyBorder="1" applyAlignment="1">
      <alignment horizontal="center" vertical="center"/>
    </xf>
    <xf numFmtId="3" fontId="2" fillId="2" borderId="46" xfId="0" applyNumberFormat="1" applyFont="1" applyFill="1" applyBorder="1" applyAlignment="1">
      <alignment horizontal="center" vertical="center"/>
    </xf>
    <xf numFmtId="3" fontId="2" fillId="2" borderId="49" xfId="0" applyNumberFormat="1" applyFont="1" applyFill="1" applyBorder="1" applyAlignment="1">
      <alignment horizontal="center" vertical="center"/>
    </xf>
    <xf numFmtId="10" fontId="2" fillId="2" borderId="47" xfId="0" applyNumberFormat="1" applyFont="1" applyFill="1" applyBorder="1" applyAlignment="1">
      <alignment horizontal="center" vertical="center"/>
    </xf>
    <xf numFmtId="3" fontId="2" fillId="2" borderId="50" xfId="0" applyNumberFormat="1" applyFont="1" applyFill="1" applyBorder="1" applyAlignment="1">
      <alignment horizontal="center" vertical="center"/>
    </xf>
    <xf numFmtId="3" fontId="2" fillId="2" borderId="48" xfId="0" applyNumberFormat="1" applyFont="1" applyFill="1" applyBorder="1" applyAlignment="1">
      <alignment horizontal="center" vertical="center"/>
    </xf>
    <xf numFmtId="10" fontId="2" fillId="2" borderId="11" xfId="0" applyNumberFormat="1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 wrapText="1"/>
    </xf>
    <xf numFmtId="3" fontId="9" fillId="2" borderId="31" xfId="0" applyNumberFormat="1" applyFont="1" applyFill="1" applyBorder="1" applyAlignment="1">
      <alignment horizontal="center" vertical="center"/>
    </xf>
    <xf numFmtId="3" fontId="9" fillId="2" borderId="27" xfId="0" applyNumberFormat="1" applyFont="1" applyFill="1" applyBorder="1" applyAlignment="1">
      <alignment horizontal="center" vertical="center"/>
    </xf>
    <xf numFmtId="10" fontId="9" fillId="2" borderId="28" xfId="0" applyNumberFormat="1" applyFont="1" applyFill="1" applyBorder="1" applyAlignment="1">
      <alignment horizontal="center" vertical="center"/>
    </xf>
    <xf numFmtId="3" fontId="9" fillId="2" borderId="29" xfId="0" applyNumberFormat="1" applyFont="1" applyFill="1" applyBorder="1" applyAlignment="1">
      <alignment horizontal="center" vertical="center"/>
    </xf>
    <xf numFmtId="10" fontId="9" fillId="2" borderId="30" xfId="0" applyNumberFormat="1" applyFont="1" applyFill="1" applyBorder="1" applyAlignment="1">
      <alignment horizontal="center" vertical="center"/>
    </xf>
    <xf numFmtId="0" fontId="9" fillId="2" borderId="20" xfId="0" applyNumberFormat="1" applyFont="1" applyFill="1" applyBorder="1" applyAlignment="1">
      <alignment horizontal="center" vertical="center"/>
    </xf>
    <xf numFmtId="10" fontId="9" fillId="2" borderId="40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4" borderId="0" xfId="0" applyFont="1" applyFill="1"/>
    <xf numFmtId="3" fontId="9" fillId="2" borderId="14" xfId="0" applyNumberFormat="1" applyFont="1" applyFill="1" applyBorder="1" applyAlignment="1">
      <alignment horizontal="center" vertical="center"/>
    </xf>
    <xf numFmtId="3" fontId="9" fillId="2" borderId="17" xfId="0" applyNumberFormat="1" applyFont="1" applyFill="1" applyBorder="1" applyAlignment="1">
      <alignment horizontal="center" vertical="center"/>
    </xf>
    <xf numFmtId="10" fontId="9" fillId="2" borderId="18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10" fontId="9" fillId="2" borderId="5" xfId="0" applyNumberFormat="1" applyFont="1" applyFill="1" applyBorder="1" applyAlignment="1">
      <alignment horizontal="center" vertical="center"/>
    </xf>
    <xf numFmtId="10" fontId="9" fillId="2" borderId="21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10" fontId="9" fillId="2" borderId="8" xfId="0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/>
    </xf>
    <xf numFmtId="10" fontId="9" fillId="2" borderId="9" xfId="0" applyNumberFormat="1" applyFont="1" applyFill="1" applyBorder="1" applyAlignment="1">
      <alignment horizontal="center" vertical="center"/>
    </xf>
    <xf numFmtId="0" fontId="11" fillId="3" borderId="0" xfId="0" applyFont="1" applyFill="1"/>
    <xf numFmtId="0" fontId="11" fillId="0" borderId="0" xfId="0" applyFont="1"/>
    <xf numFmtId="0" fontId="12" fillId="2" borderId="39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textRotation="90" wrapText="1"/>
    </xf>
    <xf numFmtId="0" fontId="15" fillId="0" borderId="55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textRotation="90" wrapText="1"/>
    </xf>
    <xf numFmtId="0" fontId="16" fillId="0" borderId="58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24" fillId="0" borderId="55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textRotation="90" wrapText="1"/>
    </xf>
    <xf numFmtId="0" fontId="0" fillId="0" borderId="60" xfId="0" applyBorder="1" applyAlignment="1">
      <alignment horizontal="center" wrapText="1"/>
    </xf>
    <xf numFmtId="0" fontId="27" fillId="0" borderId="58" xfId="0" applyFont="1" applyBorder="1" applyAlignment="1">
      <alignment horizontal="center" vertical="center" wrapText="1"/>
    </xf>
    <xf numFmtId="0" fontId="0" fillId="2" borderId="0" xfId="0" applyFill="1"/>
    <xf numFmtId="0" fontId="10" fillId="2" borderId="0" xfId="0" applyFont="1" applyFill="1"/>
    <xf numFmtId="0" fontId="11" fillId="2" borderId="0" xfId="0" applyFont="1" applyFill="1"/>
    <xf numFmtId="10" fontId="10" fillId="2" borderId="0" xfId="0" applyNumberFormat="1" applyFont="1" applyFill="1"/>
    <xf numFmtId="10" fontId="11" fillId="2" borderId="0" xfId="0" applyNumberFormat="1" applyFont="1" applyFill="1"/>
    <xf numFmtId="0" fontId="0" fillId="11" borderId="53" xfId="0" applyFill="1" applyBorder="1" applyAlignment="1">
      <alignment horizontal="center" vertical="center"/>
    </xf>
    <xf numFmtId="0" fontId="0" fillId="8" borderId="54" xfId="0" applyFill="1" applyBorder="1" applyAlignment="1">
      <alignment horizontal="center" vertical="center"/>
    </xf>
    <xf numFmtId="0" fontId="0" fillId="6" borderId="54" xfId="0" applyFill="1" applyBorder="1" applyAlignment="1">
      <alignment horizontal="center" vertical="center"/>
    </xf>
    <xf numFmtId="0" fontId="0" fillId="7" borderId="54" xfId="0" applyFill="1" applyBorder="1" applyAlignment="1">
      <alignment horizontal="center" vertical="center"/>
    </xf>
    <xf numFmtId="0" fontId="0" fillId="9" borderId="54" xfId="0" applyFill="1" applyBorder="1" applyAlignment="1">
      <alignment horizontal="center" vertical="center"/>
    </xf>
    <xf numFmtId="0" fontId="0" fillId="10" borderId="54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0" fillId="11" borderId="53" xfId="0" applyFill="1" applyBorder="1" applyAlignment="1">
      <alignment horizontal="left" vertical="center"/>
    </xf>
    <xf numFmtId="0" fontId="0" fillId="8" borderId="54" xfId="0" applyFill="1" applyBorder="1" applyAlignment="1">
      <alignment horizontal="left" vertical="center"/>
    </xf>
    <xf numFmtId="0" fontId="0" fillId="6" borderId="54" xfId="0" applyFill="1" applyBorder="1" applyAlignment="1">
      <alignment horizontal="left" vertical="center"/>
    </xf>
    <xf numFmtId="0" fontId="0" fillId="7" borderId="54" xfId="0" applyFill="1" applyBorder="1" applyAlignment="1">
      <alignment horizontal="left" vertical="center"/>
    </xf>
    <xf numFmtId="0" fontId="0" fillId="9" borderId="54" xfId="0" applyFill="1" applyBorder="1" applyAlignment="1">
      <alignment horizontal="left" vertical="center"/>
    </xf>
    <xf numFmtId="0" fontId="0" fillId="10" borderId="54" xfId="0" applyFill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4" borderId="54" xfId="0" applyFill="1" applyBorder="1" applyAlignment="1">
      <alignment horizontal="left" vertical="center"/>
    </xf>
    <xf numFmtId="3" fontId="9" fillId="2" borderId="43" xfId="0" applyNumberFormat="1" applyFont="1" applyFill="1" applyBorder="1" applyAlignment="1">
      <alignment horizontal="center" vertical="center"/>
    </xf>
    <xf numFmtId="3" fontId="9" fillId="2" borderId="33" xfId="0" applyNumberFormat="1" applyFont="1" applyFill="1" applyBorder="1" applyAlignment="1">
      <alignment horizontal="center" vertical="center"/>
    </xf>
    <xf numFmtId="10" fontId="9" fillId="2" borderId="34" xfId="0" applyNumberFormat="1" applyFont="1" applyFill="1" applyBorder="1" applyAlignment="1">
      <alignment horizontal="center" vertical="center"/>
    </xf>
    <xf numFmtId="3" fontId="9" fillId="2" borderId="35" xfId="0" applyNumberFormat="1" applyFont="1" applyFill="1" applyBorder="1" applyAlignment="1">
      <alignment horizontal="center" vertical="center"/>
    </xf>
    <xf numFmtId="10" fontId="9" fillId="2" borderId="36" xfId="0" applyNumberFormat="1" applyFont="1" applyFill="1" applyBorder="1" applyAlignment="1">
      <alignment horizontal="center" vertical="center"/>
    </xf>
    <xf numFmtId="10" fontId="9" fillId="2" borderId="7" xfId="0" applyNumberFormat="1" applyFont="1" applyFill="1" applyBorder="1" applyAlignment="1">
      <alignment horizontal="center" vertical="center"/>
    </xf>
    <xf numFmtId="0" fontId="5" fillId="2" borderId="4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3" fontId="15" fillId="2" borderId="42" xfId="0" applyNumberFormat="1" applyFont="1" applyFill="1" applyBorder="1" applyAlignment="1">
      <alignment horizontal="center" vertical="center"/>
    </xf>
    <xf numFmtId="3" fontId="15" fillId="2" borderId="17" xfId="0" applyNumberFormat="1" applyFont="1" applyFill="1" applyBorder="1" applyAlignment="1">
      <alignment horizontal="center" vertical="center"/>
    </xf>
    <xf numFmtId="10" fontId="15" fillId="2" borderId="18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/>
    </xf>
    <xf numFmtId="10" fontId="15" fillId="2" borderId="21" xfId="0" applyNumberFormat="1" applyFont="1" applyFill="1" applyBorder="1" applyAlignment="1">
      <alignment horizontal="center" vertical="center"/>
    </xf>
    <xf numFmtId="0" fontId="15" fillId="2" borderId="23" xfId="0" applyNumberFormat="1" applyFont="1" applyFill="1" applyBorder="1" applyAlignment="1">
      <alignment horizontal="center" vertical="center"/>
    </xf>
    <xf numFmtId="10" fontId="15" fillId="2" borderId="9" xfId="0" applyNumberFormat="1" applyFont="1" applyFill="1" applyBorder="1" applyAlignment="1">
      <alignment horizontal="center" vertical="center"/>
    </xf>
    <xf numFmtId="0" fontId="15" fillId="2" borderId="12" xfId="0" applyNumberFormat="1" applyFont="1" applyFill="1" applyBorder="1" applyAlignment="1">
      <alignment horizontal="center" vertical="center"/>
    </xf>
    <xf numFmtId="0" fontId="14" fillId="5" borderId="53" xfId="0" applyFont="1" applyFill="1" applyBorder="1" applyAlignment="1">
      <alignment horizontal="center" vertical="center" wrapText="1"/>
    </xf>
    <xf numFmtId="0" fontId="14" fillId="5" borderId="55" xfId="0" applyFont="1" applyFill="1" applyBorder="1" applyAlignment="1">
      <alignment horizontal="center" vertical="center" wrapText="1"/>
    </xf>
    <xf numFmtId="0" fontId="14" fillId="5" borderId="53" xfId="0" applyFont="1" applyFill="1" applyBorder="1" applyAlignment="1">
      <alignment vertical="center" wrapText="1"/>
    </xf>
    <xf numFmtId="0" fontId="14" fillId="5" borderId="55" xfId="0" applyFont="1" applyFill="1" applyBorder="1" applyAlignment="1">
      <alignment vertical="center" wrapText="1"/>
    </xf>
    <xf numFmtId="0" fontId="14" fillId="5" borderId="57" xfId="0" applyFont="1" applyFill="1" applyBorder="1" applyAlignment="1">
      <alignment horizontal="center" vertical="center" wrapText="1"/>
    </xf>
    <xf numFmtId="0" fontId="14" fillId="5" borderId="62" xfId="0" applyFont="1" applyFill="1" applyBorder="1" applyAlignment="1">
      <alignment horizontal="center" vertical="center" wrapText="1"/>
    </xf>
    <xf numFmtId="0" fontId="14" fillId="5" borderId="60" xfId="0" applyFont="1" applyFill="1" applyBorder="1" applyAlignment="1">
      <alignment horizontal="center" vertical="center" wrapText="1"/>
    </xf>
    <xf numFmtId="0" fontId="14" fillId="5" borderId="58" xfId="0" applyFont="1" applyFill="1" applyBorder="1" applyAlignment="1">
      <alignment horizontal="center" vertical="center" wrapText="1"/>
    </xf>
    <xf numFmtId="0" fontId="15" fillId="2" borderId="3" xfId="0" applyNumberFormat="1" applyFont="1" applyFill="1" applyBorder="1" applyAlignment="1">
      <alignment horizontal="center" vertical="center"/>
    </xf>
    <xf numFmtId="0" fontId="21" fillId="0" borderId="67" xfId="0" applyFont="1" applyBorder="1" applyAlignment="1">
      <alignment vertical="center" wrapText="1"/>
    </xf>
    <xf numFmtId="0" fontId="21" fillId="0" borderId="68" xfId="0" applyFont="1" applyBorder="1" applyAlignment="1">
      <alignment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12" borderId="54" xfId="0" applyFill="1" applyBorder="1" applyAlignment="1">
      <alignment horizontal="left" vertical="center"/>
    </xf>
    <xf numFmtId="0" fontId="0" fillId="12" borderId="54" xfId="0" applyFill="1" applyBorder="1" applyAlignment="1">
      <alignment horizontal="center" vertical="center"/>
    </xf>
    <xf numFmtId="0" fontId="30" fillId="0" borderId="62" xfId="0" applyFont="1" applyBorder="1" applyAlignment="1">
      <alignment vertical="center" wrapText="1"/>
    </xf>
    <xf numFmtId="0" fontId="14" fillId="0" borderId="65" xfId="0" applyFont="1" applyBorder="1" applyAlignment="1">
      <alignment horizontal="center" vertical="center" textRotation="90" wrapText="1"/>
    </xf>
    <xf numFmtId="0" fontId="0" fillId="2" borderId="69" xfId="0" applyFont="1" applyFill="1" applyBorder="1" applyAlignment="1">
      <alignment horizontal="center" vertical="center" wrapText="1"/>
    </xf>
    <xf numFmtId="0" fontId="0" fillId="2" borderId="69" xfId="0" applyFont="1" applyFill="1" applyBorder="1" applyAlignment="1">
      <alignment horizontal="center"/>
    </xf>
    <xf numFmtId="10" fontId="9" fillId="2" borderId="70" xfId="0" applyNumberFormat="1" applyFont="1" applyFill="1" applyBorder="1" applyAlignment="1">
      <alignment horizontal="center" vertical="center"/>
    </xf>
    <xf numFmtId="0" fontId="5" fillId="2" borderId="43" xfId="0" applyNumberFormat="1" applyFont="1" applyFill="1" applyBorder="1" applyAlignment="1">
      <alignment horizontal="center" vertical="center"/>
    </xf>
    <xf numFmtId="3" fontId="15" fillId="2" borderId="23" xfId="0" applyNumberFormat="1" applyFont="1" applyFill="1" applyBorder="1" applyAlignment="1">
      <alignment horizontal="center" vertical="center"/>
    </xf>
    <xf numFmtId="10" fontId="15" fillId="2" borderId="66" xfId="0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10" fontId="15" fillId="2" borderId="72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29" fillId="0" borderId="73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3" borderId="73" xfId="0" applyFont="1" applyFill="1" applyBorder="1" applyAlignment="1">
      <alignment horizontal="center" vertical="center" wrapText="1"/>
    </xf>
    <xf numFmtId="0" fontId="15" fillId="3" borderId="73" xfId="0" applyFont="1" applyFill="1" applyBorder="1" applyAlignment="1">
      <alignment horizontal="center" vertical="center" wrapText="1"/>
    </xf>
    <xf numFmtId="0" fontId="0" fillId="3" borderId="67" xfId="0" applyFont="1" applyFill="1" applyBorder="1" applyAlignment="1">
      <alignment horizontal="center" vertical="center" wrapText="1"/>
    </xf>
    <xf numFmtId="0" fontId="26" fillId="3" borderId="67" xfId="0" applyFont="1" applyFill="1" applyBorder="1" applyAlignment="1">
      <alignment horizontal="center" vertical="center" wrapText="1"/>
    </xf>
    <xf numFmtId="0" fontId="15" fillId="3" borderId="67" xfId="0" applyFont="1" applyFill="1" applyBorder="1" applyAlignment="1">
      <alignment horizontal="center" vertical="center" wrapText="1"/>
    </xf>
    <xf numFmtId="0" fontId="0" fillId="3" borderId="67" xfId="0" applyFill="1" applyBorder="1"/>
    <xf numFmtId="0" fontId="14" fillId="2" borderId="22" xfId="0" applyNumberFormat="1" applyFont="1" applyFill="1" applyBorder="1" applyAlignment="1">
      <alignment horizontal="center" vertical="center" wrapText="1"/>
    </xf>
    <xf numFmtId="0" fontId="14" fillId="2" borderId="71" xfId="0" applyNumberFormat="1" applyFont="1" applyFill="1" applyBorder="1" applyAlignment="1">
      <alignment horizontal="center" vertical="center" wrapText="1"/>
    </xf>
    <xf numFmtId="0" fontId="28" fillId="2" borderId="22" xfId="0" applyNumberFormat="1" applyFont="1" applyFill="1" applyBorder="1" applyAlignment="1">
      <alignment horizontal="center" vertical="center" wrapText="1"/>
    </xf>
    <xf numFmtId="3" fontId="15" fillId="2" borderId="74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0" fillId="3" borderId="69" xfId="0" applyFont="1" applyFill="1" applyBorder="1" applyAlignment="1">
      <alignment horizontal="center"/>
    </xf>
    <xf numFmtId="0" fontId="0" fillId="3" borderId="69" xfId="0" applyFont="1" applyFill="1" applyBorder="1" applyAlignment="1">
      <alignment horizontal="center" vertical="center" wrapText="1"/>
    </xf>
    <xf numFmtId="0" fontId="31" fillId="3" borderId="69" xfId="0" applyFont="1" applyFill="1" applyBorder="1" applyAlignment="1">
      <alignment horizontal="center" vertical="center" wrapText="1"/>
    </xf>
    <xf numFmtId="0" fontId="0" fillId="3" borderId="69" xfId="0" applyFill="1" applyBorder="1"/>
    <xf numFmtId="3" fontId="17" fillId="2" borderId="42" xfId="0" applyNumberFormat="1" applyFont="1" applyFill="1" applyBorder="1" applyAlignment="1">
      <alignment horizontal="center" vertical="center"/>
    </xf>
    <xf numFmtId="3" fontId="17" fillId="2" borderId="17" xfId="0" applyNumberFormat="1" applyFont="1" applyFill="1" applyBorder="1" applyAlignment="1">
      <alignment horizontal="center" vertical="center"/>
    </xf>
    <xf numFmtId="10" fontId="17" fillId="2" borderId="18" xfId="0" applyNumberFormat="1" applyFont="1" applyFill="1" applyBorder="1" applyAlignment="1">
      <alignment horizontal="center" vertical="center"/>
    </xf>
    <xf numFmtId="3" fontId="17" fillId="2" borderId="2" xfId="0" applyNumberFormat="1" applyFont="1" applyFill="1" applyBorder="1" applyAlignment="1">
      <alignment horizontal="center" vertical="center"/>
    </xf>
    <xf numFmtId="10" fontId="17" fillId="2" borderId="21" xfId="0" applyNumberFormat="1" applyFont="1" applyFill="1" applyBorder="1" applyAlignment="1">
      <alignment horizontal="center" vertical="center"/>
    </xf>
    <xf numFmtId="0" fontId="17" fillId="2" borderId="23" xfId="0" applyNumberFormat="1" applyFont="1" applyFill="1" applyBorder="1" applyAlignment="1">
      <alignment horizontal="center" vertical="center"/>
    </xf>
    <xf numFmtId="10" fontId="17" fillId="2" borderId="9" xfId="0" applyNumberFormat="1" applyFont="1" applyFill="1" applyBorder="1" applyAlignment="1">
      <alignment horizontal="center" vertical="center"/>
    </xf>
    <xf numFmtId="0" fontId="16" fillId="2" borderId="12" xfId="0" applyNumberFormat="1" applyFont="1" applyFill="1" applyBorder="1" applyAlignment="1">
      <alignment horizontal="center" vertical="center"/>
    </xf>
    <xf numFmtId="0" fontId="29" fillId="3" borderId="73" xfId="0" applyFont="1" applyFill="1" applyBorder="1" applyAlignment="1">
      <alignment horizontal="center" vertical="center" wrapText="1"/>
    </xf>
    <xf numFmtId="0" fontId="12" fillId="2" borderId="78" xfId="0" applyNumberFormat="1" applyFont="1" applyFill="1" applyBorder="1" applyAlignment="1">
      <alignment horizontal="center" vertical="center" wrapText="1"/>
    </xf>
    <xf numFmtId="3" fontId="34" fillId="2" borderId="14" xfId="0" applyNumberFormat="1" applyFont="1" applyFill="1" applyBorder="1" applyAlignment="1">
      <alignment horizontal="center" vertical="center"/>
    </xf>
    <xf numFmtId="3" fontId="34" fillId="2" borderId="17" xfId="0" applyNumberFormat="1" applyFont="1" applyFill="1" applyBorder="1" applyAlignment="1">
      <alignment horizontal="center" vertical="center"/>
    </xf>
    <xf numFmtId="10" fontId="34" fillId="2" borderId="18" xfId="0" applyNumberFormat="1" applyFont="1" applyFill="1" applyBorder="1" applyAlignment="1">
      <alignment horizontal="center" vertical="center"/>
    </xf>
    <xf numFmtId="3" fontId="34" fillId="2" borderId="2" xfId="0" applyNumberFormat="1" applyFont="1" applyFill="1" applyBorder="1" applyAlignment="1">
      <alignment horizontal="center" vertical="center"/>
    </xf>
    <xf numFmtId="10" fontId="34" fillId="2" borderId="5" xfId="0" applyNumberFormat="1" applyFont="1" applyFill="1" applyBorder="1" applyAlignment="1">
      <alignment horizontal="center" vertical="center"/>
    </xf>
    <xf numFmtId="10" fontId="34" fillId="2" borderId="21" xfId="0" applyNumberFormat="1" applyFont="1" applyFill="1" applyBorder="1" applyAlignment="1">
      <alignment horizontal="center" vertical="center"/>
    </xf>
    <xf numFmtId="0" fontId="34" fillId="2" borderId="3" xfId="0" applyNumberFormat="1" applyFont="1" applyFill="1" applyBorder="1" applyAlignment="1">
      <alignment horizontal="center" vertical="center"/>
    </xf>
    <xf numFmtId="10" fontId="34" fillId="2" borderId="9" xfId="0" applyNumberFormat="1" applyFont="1" applyFill="1" applyBorder="1" applyAlignment="1">
      <alignment horizontal="center" vertical="center"/>
    </xf>
    <xf numFmtId="0" fontId="35" fillId="2" borderId="31" xfId="0" applyNumberFormat="1" applyFont="1" applyFill="1" applyBorder="1" applyAlignment="1">
      <alignment horizontal="center" vertical="center"/>
    </xf>
    <xf numFmtId="10" fontId="15" fillId="2" borderId="10" xfId="0" applyNumberFormat="1" applyFont="1" applyFill="1" applyBorder="1" applyAlignment="1">
      <alignment horizontal="center" vertical="center"/>
    </xf>
    <xf numFmtId="0" fontId="15" fillId="2" borderId="79" xfId="0" applyNumberFormat="1" applyFont="1" applyFill="1" applyBorder="1" applyAlignment="1">
      <alignment horizontal="center" vertical="center"/>
    </xf>
    <xf numFmtId="3" fontId="36" fillId="2" borderId="46" xfId="0" applyNumberFormat="1" applyFont="1" applyFill="1" applyBorder="1" applyAlignment="1">
      <alignment horizontal="center" vertical="center"/>
    </xf>
    <xf numFmtId="3" fontId="36" fillId="2" borderId="49" xfId="0" applyNumberFormat="1" applyFont="1" applyFill="1" applyBorder="1" applyAlignment="1">
      <alignment horizontal="center" vertical="center"/>
    </xf>
    <xf numFmtId="10" fontId="36" fillId="2" borderId="47" xfId="0" applyNumberFormat="1" applyFont="1" applyFill="1" applyBorder="1" applyAlignment="1">
      <alignment horizontal="center" vertical="center"/>
    </xf>
    <xf numFmtId="3" fontId="36" fillId="2" borderId="50" xfId="0" applyNumberFormat="1" applyFont="1" applyFill="1" applyBorder="1" applyAlignment="1">
      <alignment horizontal="center" vertical="center"/>
    </xf>
    <xf numFmtId="3" fontId="36" fillId="2" borderId="48" xfId="0" applyNumberFormat="1" applyFont="1" applyFill="1" applyBorder="1" applyAlignment="1">
      <alignment horizontal="center" vertical="center"/>
    </xf>
    <xf numFmtId="10" fontId="36" fillId="2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4" fillId="5" borderId="57" xfId="0" applyFont="1" applyFill="1" applyBorder="1" applyAlignment="1">
      <alignment horizontal="center" vertical="center" wrapText="1"/>
    </xf>
    <xf numFmtId="0" fontId="14" fillId="5" borderId="5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7" xfId="0" applyNumberFormat="1" applyFont="1" applyBorder="1" applyAlignment="1">
      <alignment horizontal="center" vertical="center" wrapText="1"/>
    </xf>
    <xf numFmtId="0" fontId="40" fillId="2" borderId="42" xfId="0" applyNumberFormat="1" applyFont="1" applyFill="1" applyBorder="1" applyAlignment="1">
      <alignment horizontal="center" vertical="center"/>
    </xf>
    <xf numFmtId="0" fontId="29" fillId="2" borderId="73" xfId="0" applyFont="1" applyFill="1" applyBorder="1" applyAlignment="1">
      <alignment horizontal="center" vertical="center" wrapText="1"/>
    </xf>
    <xf numFmtId="0" fontId="0" fillId="2" borderId="67" xfId="0" applyFont="1" applyFill="1" applyBorder="1" applyAlignment="1">
      <alignment horizontal="center" vertical="center" wrapText="1"/>
    </xf>
    <xf numFmtId="0" fontId="21" fillId="0" borderId="69" xfId="0" applyFont="1" applyBorder="1" applyAlignment="1">
      <alignment vertical="center" wrapText="1"/>
    </xf>
    <xf numFmtId="0" fontId="21" fillId="0" borderId="55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4" xfId="0" applyBorder="1"/>
    <xf numFmtId="0" fontId="21" fillId="0" borderId="84" xfId="0" applyFont="1" applyBorder="1" applyAlignment="1">
      <alignment vertical="center" wrapText="1"/>
    </xf>
    <xf numFmtId="0" fontId="0" fillId="0" borderId="84" xfId="0" applyFont="1" applyBorder="1" applyAlignment="1">
      <alignment horizontal="center" vertical="center" wrapText="1"/>
    </xf>
    <xf numFmtId="0" fontId="30" fillId="0" borderId="84" xfId="0" applyFont="1" applyBorder="1" applyAlignment="1">
      <alignment vertical="center" wrapText="1"/>
    </xf>
    <xf numFmtId="0" fontId="0" fillId="2" borderId="84" xfId="0" applyFont="1" applyFill="1" applyBorder="1" applyAlignment="1">
      <alignment horizontal="center" vertical="center" wrapText="1"/>
    </xf>
    <xf numFmtId="0" fontId="29" fillId="0" borderId="84" xfId="0" applyFont="1" applyBorder="1" applyAlignment="1">
      <alignment horizontal="center" vertical="center" wrapText="1"/>
    </xf>
    <xf numFmtId="0" fontId="41" fillId="0" borderId="84" xfId="0" applyFont="1" applyBorder="1" applyAlignment="1">
      <alignment horizontal="center"/>
    </xf>
    <xf numFmtId="0" fontId="41" fillId="0" borderId="0" xfId="0" applyFont="1"/>
    <xf numFmtId="0" fontId="0" fillId="0" borderId="84" xfId="0" applyFill="1" applyBorder="1" applyAlignment="1">
      <alignment horizontal="center"/>
    </xf>
    <xf numFmtId="0" fontId="0" fillId="0" borderId="0" xfId="0" applyFill="1"/>
    <xf numFmtId="0" fontId="0" fillId="0" borderId="84" xfId="0" applyNumberFormat="1" applyFont="1" applyBorder="1" applyAlignment="1">
      <alignment horizontal="center" vertical="center" wrapText="1"/>
    </xf>
    <xf numFmtId="0" fontId="0" fillId="2" borderId="84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41" fillId="0" borderId="85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6" xfId="0" applyBorder="1"/>
    <xf numFmtId="0" fontId="21" fillId="0" borderId="86" xfId="0" applyFont="1" applyBorder="1" applyAlignment="1">
      <alignment vertical="center" wrapText="1"/>
    </xf>
    <xf numFmtId="0" fontId="0" fillId="0" borderId="8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21" fillId="0" borderId="0" xfId="0" applyFont="1" applyBorder="1" applyAlignment="1">
      <alignment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3" fillId="2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0" fontId="43" fillId="0" borderId="0" xfId="0" applyFont="1"/>
    <xf numFmtId="0" fontId="43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7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32" fillId="2" borderId="0" xfId="0" applyFont="1" applyFill="1" applyAlignment="1">
      <alignment horizontal="center"/>
    </xf>
    <xf numFmtId="3" fontId="5" fillId="2" borderId="45" xfId="0" applyNumberFormat="1" applyFont="1" applyFill="1" applyBorder="1" applyAlignment="1">
      <alignment horizontal="center" vertical="center"/>
    </xf>
    <xf numFmtId="3" fontId="5" fillId="2" borderId="24" xfId="0" applyNumberFormat="1" applyFont="1" applyFill="1" applyBorder="1" applyAlignment="1">
      <alignment horizontal="center" vertical="center"/>
    </xf>
    <xf numFmtId="3" fontId="4" fillId="2" borderId="26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0" borderId="5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4" fillId="5" borderId="53" xfId="0" applyFont="1" applyFill="1" applyBorder="1" applyAlignment="1">
      <alignment horizontal="center" vertical="center" wrapText="1"/>
    </xf>
    <xf numFmtId="0" fontId="14" fillId="5" borderId="5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4" fillId="5" borderId="61" xfId="0" applyFont="1" applyFill="1" applyBorder="1" applyAlignment="1">
      <alignment horizontal="center" vertical="center" wrapText="1"/>
    </xf>
    <xf numFmtId="0" fontId="14" fillId="5" borderId="59" xfId="0" applyFont="1" applyFill="1" applyBorder="1" applyAlignment="1">
      <alignment horizontal="center" vertical="center" wrapText="1"/>
    </xf>
    <xf numFmtId="0" fontId="14" fillId="5" borderId="57" xfId="0" applyFont="1" applyFill="1" applyBorder="1" applyAlignment="1">
      <alignment horizontal="center" vertical="center" wrapText="1"/>
    </xf>
    <xf numFmtId="0" fontId="14" fillId="5" borderId="62" xfId="0" applyFont="1" applyFill="1" applyBorder="1" applyAlignment="1">
      <alignment horizontal="center" vertical="center" wrapText="1"/>
    </xf>
    <xf numFmtId="0" fontId="14" fillId="5" borderId="60" xfId="0" applyFont="1" applyFill="1" applyBorder="1" applyAlignment="1">
      <alignment horizontal="center" vertical="center" wrapText="1"/>
    </xf>
    <xf numFmtId="0" fontId="14" fillId="5" borderId="58" xfId="0" applyFont="1" applyFill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textRotation="90" wrapText="1"/>
    </xf>
    <xf numFmtId="0" fontId="14" fillId="0" borderId="64" xfId="0" applyFont="1" applyBorder="1" applyAlignment="1">
      <alignment horizontal="center" vertical="center" textRotation="90" wrapText="1"/>
    </xf>
    <xf numFmtId="0" fontId="14" fillId="0" borderId="56" xfId="0" applyFont="1" applyBorder="1" applyAlignment="1">
      <alignment horizontal="center" vertical="center" textRotation="90" wrapText="1"/>
    </xf>
    <xf numFmtId="0" fontId="14" fillId="5" borderId="53" xfId="0" applyNumberFormat="1" applyFont="1" applyFill="1" applyBorder="1" applyAlignment="1">
      <alignment horizontal="center" vertical="center" wrapText="1"/>
    </xf>
    <xf numFmtId="0" fontId="14" fillId="5" borderId="55" xfId="0" applyNumberFormat="1" applyFont="1" applyFill="1" applyBorder="1" applyAlignment="1">
      <alignment horizontal="center" vertical="center" wrapText="1"/>
    </xf>
    <xf numFmtId="0" fontId="39" fillId="0" borderId="80" xfId="0" applyFont="1" applyBorder="1" applyAlignment="1">
      <alignment horizontal="center" vertical="center" wrapText="1"/>
    </xf>
    <xf numFmtId="0" fontId="39" fillId="0" borderId="81" xfId="0" applyFont="1" applyBorder="1" applyAlignment="1">
      <alignment horizontal="center" vertical="center" wrapText="1"/>
    </xf>
    <xf numFmtId="0" fontId="39" fillId="0" borderId="8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textRotation="90" wrapText="1"/>
    </xf>
    <xf numFmtId="0" fontId="14" fillId="0" borderId="59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3" fillId="0" borderId="75" xfId="0" applyFont="1" applyBorder="1" applyAlignment="1">
      <alignment horizontal="center" textRotation="90" wrapText="1"/>
    </xf>
    <xf numFmtId="0" fontId="3" fillId="0" borderId="76" xfId="0" applyFont="1" applyBorder="1" applyAlignment="1">
      <alignment horizontal="center" textRotation="90" wrapText="1"/>
    </xf>
    <xf numFmtId="0" fontId="3" fillId="0" borderId="77" xfId="0" applyFont="1" applyBorder="1" applyAlignment="1">
      <alignment horizontal="center" textRotation="90" wrapText="1"/>
    </xf>
    <xf numFmtId="0" fontId="3" fillId="0" borderId="51" xfId="0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52" xfId="0" applyFont="1" applyBorder="1" applyAlignment="1">
      <alignment horizontal="center" vertical="center" textRotation="90" wrapText="1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1">
    <cellStyle name="Обычный" xfId="0" builtinId="0"/>
  </cellStyles>
  <dxfs count="131"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99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953017555440821E-2"/>
          <c:y val="1.8733035561758298E-2"/>
          <c:w val="0.84246293804745898"/>
          <c:h val="0.83456446692536623"/>
        </c:manualLayout>
      </c:layout>
      <c:scatterChart>
        <c:scatterStyle val="smoothMarker"/>
        <c:varyColors val="0"/>
        <c:ser>
          <c:idx val="0"/>
          <c:order val="0"/>
          <c:tx>
            <c:v>Україна</c:v>
          </c:tx>
          <c:spPr>
            <a:ln w="57150"/>
            <a:effectLst>
              <a:outerShdw blurRad="50800" dist="50800" dir="5400000" algn="ctr" rotWithShape="0">
                <a:srgbClr val="000000">
                  <a:alpha val="99000"/>
                </a:srgbClr>
              </a:outerShdw>
            </a:effectLst>
          </c:spPr>
          <c:marker>
            <c:spPr>
              <a:ln w="57150"/>
              <a:effectLst>
                <a:outerShdw blurRad="50800" dist="50800" dir="5400000" algn="ctr" rotWithShape="0">
                  <a:srgbClr val="000000">
                    <a:alpha val="99000"/>
                  </a:srgbClr>
                </a:outerShdw>
              </a:effectLst>
            </c:spPr>
          </c:marker>
          <c:dLbls>
            <c:dLbl>
              <c:idx val="0"/>
              <c:layout>
                <c:manualLayout>
                  <c:x val="-3.8186771346426944E-2"/>
                  <c:y val="3.70484994581025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1117412657860317E-2"/>
                  <c:y val="-1.09147757398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39504006084624E-2"/>
                  <c:y val="2.8213159290052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935217124136246E-3"/>
                  <c:y val="-2.9847647528564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0179089240658504E-3"/>
                  <c:y val="-8.1734350440996778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400" b="1">
                    <a:solidFill>
                      <a:schemeClr val="accent1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strRef>
              <c:f>(Анализ!$C$5,Анализ!$E$5,Анализ!$G$5,Анализ!$I$5,Анализ!$K$5,Анализ!$M$5)</c:f>
              <c:strCache>
                <c:ptCount val="6"/>
                <c:pt idx="0">
                  <c:v>від 100 до 123,5 балів</c:v>
                </c:pt>
                <c:pt idx="1">
                  <c:v>від 124 до 150 балів </c:v>
                </c:pt>
                <c:pt idx="2">
                  <c:v>від 150,5 до 180 балів</c:v>
                </c:pt>
                <c:pt idx="3">
                  <c:v>від 180,5 до 190 балів</c:v>
                </c:pt>
                <c:pt idx="4">
                  <c:v>від 190,5 до 199,5 балів</c:v>
                </c:pt>
                <c:pt idx="5">
                  <c:v>200 балів</c:v>
                </c:pt>
              </c:strCache>
            </c:strRef>
          </c:xVal>
          <c:yVal>
            <c:numRef>
              <c:f>(Анализ!$C$54,Анализ!$E$54,Анализ!$G$54,Анализ!$I$54,Анализ!$K$54,Анализ!$M$54)</c:f>
              <c:numCache>
                <c:formatCode>#,##0</c:formatCode>
                <c:ptCount val="6"/>
                <c:pt idx="0">
                  <c:v>64159</c:v>
                </c:pt>
                <c:pt idx="1">
                  <c:v>344466</c:v>
                </c:pt>
                <c:pt idx="2">
                  <c:v>375767</c:v>
                </c:pt>
                <c:pt idx="3">
                  <c:v>45487</c:v>
                </c:pt>
                <c:pt idx="4">
                  <c:v>19284</c:v>
                </c:pt>
                <c:pt idx="5">
                  <c:v>605</c:v>
                </c:pt>
              </c:numCache>
            </c:numRef>
          </c:yVal>
          <c:smooth val="1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20102912"/>
        <c:axId val="120103488"/>
      </c:scatterChart>
      <c:scatterChart>
        <c:scatterStyle val="smoothMarker"/>
        <c:varyColors val="0"/>
        <c:ser>
          <c:idx val="1"/>
          <c:order val="1"/>
          <c:tx>
            <c:v>Кіровоградський облкомплекс</c:v>
          </c:tx>
          <c:spPr>
            <a:ln w="57150">
              <a:prstDash val="lgDash"/>
            </a:ln>
            <a:effectLst>
              <a:outerShdw blurRad="50800" dist="50800" dir="5400000" algn="ctr" rotWithShape="0">
                <a:srgbClr val="000000">
                  <a:alpha val="93000"/>
                </a:srgbClr>
              </a:outerShdw>
            </a:effectLst>
          </c:spPr>
          <c:marker>
            <c:symbol val="circle"/>
            <c:size val="16"/>
            <c:spPr>
              <a:effectLst>
                <a:outerShdw blurRad="50800" dist="50800" dir="5400000" algn="ctr" rotWithShape="0">
                  <a:srgbClr val="000000">
                    <a:alpha val="93000"/>
                  </a:srgbClr>
                </a:outerShdw>
              </a:effectLst>
            </c:spPr>
          </c:marker>
          <c:dPt>
            <c:idx val="3"/>
            <c:bubble3D val="0"/>
            <c:spPr>
              <a:ln w="57150" cmpd="tri">
                <a:prstDash val="lgDash"/>
              </a:ln>
              <a:effectLst>
                <a:outerShdw blurRad="50800" dist="50800" dir="5400000" algn="ctr" rotWithShape="0">
                  <a:srgbClr val="000000">
                    <a:alpha val="93000"/>
                  </a:srgbClr>
                </a:outerShdw>
              </a:effectLst>
            </c:spPr>
          </c:dPt>
          <c:dLbls>
            <c:dLbl>
              <c:idx val="1"/>
              <c:layout>
                <c:manualLayout>
                  <c:x val="-4.7629309721508646E-2"/>
                  <c:y val="-2.164340308680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068158355131238E-2"/>
                  <c:y val="-2.7954360349696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418990437470672E-3"/>
                  <c:y val="-2.4167785991960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0051734399280721E-2"/>
                  <c:y val="-3.0333640930384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4432570514475072E-2"/>
                  <c:y val="-3.5382406740698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3200" b="1">
                    <a:solidFill>
                      <a:schemeClr val="accent2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strRef>
              <c:f>(Анализ!$C$5,Анализ!$E$5,Анализ!$G$5,Анализ!$I$5,Анализ!$K$5,Анализ!$M$5)</c:f>
              <c:strCache>
                <c:ptCount val="6"/>
                <c:pt idx="0">
                  <c:v>від 100 до 123,5 балів</c:v>
                </c:pt>
                <c:pt idx="1">
                  <c:v>від 124 до 150 балів </c:v>
                </c:pt>
                <c:pt idx="2">
                  <c:v>від 150,5 до 180 балів</c:v>
                </c:pt>
                <c:pt idx="3">
                  <c:v>від 180,5 до 190 балів</c:v>
                </c:pt>
                <c:pt idx="4">
                  <c:v>від 190,5 до 199,5 балів</c:v>
                </c:pt>
                <c:pt idx="5">
                  <c:v>200 балів</c:v>
                </c:pt>
              </c:strCache>
            </c:strRef>
          </c:xVal>
          <c:yVal>
            <c:numRef>
              <c:f>(Анализ!$C$55,Анализ!$E$55,Анализ!$G$55,Анализ!$I$55,Анализ!$K$55,Анализ!$M$55)</c:f>
              <c:numCache>
                <c:formatCode>#,##0</c:formatCode>
                <c:ptCount val="6"/>
                <c:pt idx="0">
                  <c:v>0</c:v>
                </c:pt>
                <c:pt idx="1">
                  <c:v>12</c:v>
                </c:pt>
                <c:pt idx="2">
                  <c:v>226</c:v>
                </c:pt>
                <c:pt idx="3">
                  <c:v>71</c:v>
                </c:pt>
                <c:pt idx="4">
                  <c:v>29</c:v>
                </c:pt>
                <c:pt idx="5">
                  <c:v>1</c:v>
                </c:pt>
              </c:numCache>
            </c:numRef>
          </c:yVal>
          <c:smooth val="1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20104640"/>
        <c:axId val="120104064"/>
      </c:scatterChart>
      <c:valAx>
        <c:axId val="120102912"/>
        <c:scaling>
          <c:orientation val="minMax"/>
          <c:min val="0"/>
        </c:scaling>
        <c:delete val="1"/>
        <c:axPos val="b"/>
        <c:majorGridlines/>
        <c:majorTickMark val="out"/>
        <c:minorTickMark val="none"/>
        <c:tickLblPos val="nextTo"/>
        <c:crossAx val="120103488"/>
        <c:crosses val="autoZero"/>
        <c:crossBetween val="midCat"/>
      </c:valAx>
      <c:valAx>
        <c:axId val="120103488"/>
        <c:scaling>
          <c:orientation val="minMax"/>
          <c:max val="45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ru-RU"/>
          </a:p>
        </c:txPr>
        <c:crossAx val="120102912"/>
        <c:crosses val="autoZero"/>
        <c:crossBetween val="midCat"/>
      </c:valAx>
      <c:valAx>
        <c:axId val="120104064"/>
        <c:scaling>
          <c:orientation val="minMax"/>
          <c:max val="24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ru-RU"/>
          </a:p>
        </c:txPr>
        <c:crossAx val="120104640"/>
        <c:crosses val="max"/>
        <c:crossBetween val="midCat"/>
      </c:valAx>
      <c:valAx>
        <c:axId val="120104640"/>
        <c:scaling>
          <c:orientation val="minMax"/>
        </c:scaling>
        <c:delete val="1"/>
        <c:axPos val="b"/>
        <c:majorTickMark val="out"/>
        <c:minorTickMark val="none"/>
        <c:tickLblPos val="nextTo"/>
        <c:crossAx val="120104064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>
            <a:defRPr sz="24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97566412020055"/>
          <c:y val="9.1038385469544097E-2"/>
          <c:w val="0.88509001758168115"/>
          <c:h val="0.75372265372136116"/>
        </c:manualLayout>
      </c:layout>
      <c:barChart>
        <c:barDir val="col"/>
        <c:grouping val="clustered"/>
        <c:varyColors val="0"/>
        <c:ser>
          <c:idx val="0"/>
          <c:order val="0"/>
          <c:tx>
            <c:v>Україна</c:v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Lbls>
            <c:numFmt formatCode="0.00%" sourceLinked="0"/>
            <c:txPr>
              <a:bodyPr rot="-5400000" vert="horz"/>
              <a:lstStyle/>
              <a:p>
                <a:pPr>
                  <a:defRPr sz="3600">
                    <a:solidFill>
                      <a:schemeClr val="accent1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(Анализ!$D$54,Анализ!$F$54,Анализ!$H$54,Анализ!$J$54,Анализ!$L$54,Анализ!$N$54)</c:f>
              <c:numCache>
                <c:formatCode>0.00%</c:formatCode>
                <c:ptCount val="6"/>
                <c:pt idx="0">
                  <c:v>7.550178401634329E-2</c:v>
                </c:pt>
                <c:pt idx="1">
                  <c:v>0.40536475838111108</c:v>
                </c:pt>
                <c:pt idx="2">
                  <c:v>0.44219951798608559</c:v>
                </c:pt>
                <c:pt idx="3">
                  <c:v>5.3528727841010725E-2</c:v>
                </c:pt>
                <c:pt idx="4">
                  <c:v>2.2693252746632021E-2</c:v>
                </c:pt>
                <c:pt idx="5">
                  <c:v>7.119590288172772E-4</c:v>
                </c:pt>
              </c:numCache>
            </c:numRef>
          </c:val>
        </c:ser>
        <c:ser>
          <c:idx val="1"/>
          <c:order val="1"/>
          <c:tx>
            <c:v>Кіровоградський облкомплекс</c:v>
          </c:tx>
          <c:spPr>
            <a:pattFill prst="dkHorz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dkHorz">
                <a:fgClr>
                  <a:schemeClr val="accent1"/>
                </a:fgClr>
                <a:bgClr>
                  <a:schemeClr val="bg1"/>
                </a:bgClr>
              </a:pattFill>
              <a:ln w="22225" cmpd="sng">
                <a:prstDash val="lgDash"/>
              </a:ln>
            </c:spPr>
          </c:dPt>
          <c:dLbls>
            <c:numFmt formatCode="0.00%" sourceLinked="0"/>
            <c:txPr>
              <a:bodyPr rot="-5400000" vert="horz"/>
              <a:lstStyle/>
              <a:p>
                <a:pPr>
                  <a:defRPr sz="3600">
                    <a:solidFill>
                      <a:schemeClr val="accent2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(Анализ!$D$55,Анализ!$F$55,Анализ!$H$55,Анализ!$J$55,Анализ!$L$55,Анализ!$N$55)</c:f>
              <c:numCache>
                <c:formatCode>0.00%</c:formatCode>
                <c:ptCount val="6"/>
                <c:pt idx="0">
                  <c:v>0</c:v>
                </c:pt>
                <c:pt idx="1">
                  <c:v>3.5398230088495575E-2</c:v>
                </c:pt>
                <c:pt idx="2">
                  <c:v>0.66666666666666663</c:v>
                </c:pt>
                <c:pt idx="3">
                  <c:v>0.20943952802359883</c:v>
                </c:pt>
                <c:pt idx="4">
                  <c:v>8.5545722713864306E-2</c:v>
                </c:pt>
                <c:pt idx="5">
                  <c:v>2.9498525073746312E-3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226752"/>
        <c:axId val="120106944"/>
      </c:barChart>
      <c:catAx>
        <c:axId val="145226752"/>
        <c:scaling>
          <c:orientation val="minMax"/>
        </c:scaling>
        <c:delete val="0"/>
        <c:axPos val="b"/>
        <c:majorTickMark val="none"/>
        <c:minorTickMark val="none"/>
        <c:tickLblPos val="none"/>
        <c:crossAx val="120106944"/>
        <c:crosses val="autoZero"/>
        <c:auto val="1"/>
        <c:lblAlgn val="ctr"/>
        <c:lblOffset val="100"/>
        <c:noMultiLvlLbl val="0"/>
      </c:catAx>
      <c:valAx>
        <c:axId val="12010694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sz="2800"/>
            </a:pPr>
            <a:endParaRPr lang="ru-RU"/>
          </a:p>
        </c:txPr>
        <c:crossAx val="14522675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28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1200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64634287742791"/>
          <c:y val="6.5017718788688492E-2"/>
          <c:w val="0.80648117375481354"/>
          <c:h val="0.78876956647329155"/>
        </c:manualLayout>
      </c:layout>
      <c:scatterChart>
        <c:scatterStyle val="smoothMarker"/>
        <c:varyColors val="0"/>
        <c:ser>
          <c:idx val="0"/>
          <c:order val="0"/>
          <c:tx>
            <c:v>Україна</c:v>
          </c:tx>
          <c:spPr>
            <a:ln w="38100"/>
            <a:effectLst>
              <a:outerShdw blurRad="50800" dist="50800" dir="5400000" algn="ctr" rotWithShape="0">
                <a:srgbClr val="000000">
                  <a:alpha val="89000"/>
                </a:srgbClr>
              </a:outerShdw>
            </a:effectLst>
          </c:spPr>
          <c:marker>
            <c:spPr>
              <a:effectLst>
                <a:outerShdw blurRad="50800" dist="50800" dir="5400000" algn="ctr" rotWithShape="0">
                  <a:srgbClr val="000000">
                    <a:alpha val="89000"/>
                  </a:srgbClr>
                </a:outerShdw>
              </a:effectLst>
            </c:spPr>
          </c:marker>
          <c:dLbls>
            <c:dLbl>
              <c:idx val="5"/>
              <c:layout>
                <c:manualLayout>
                  <c:x val="-8.4786324786334814E-4"/>
                  <c:y val="-1.2813279475033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strRef>
              <c:f>('Анализ промежуточный'!$C$5,'Анализ промежуточный'!$E$5,'Анализ промежуточный'!$G$5,'Анализ промежуточный'!$I$5,'Анализ промежуточный'!$K$5,'Анализ промежуточный'!$M$5)</c:f>
              <c:strCache>
                <c:ptCount val="6"/>
                <c:pt idx="0">
                  <c:v>100-123,5</c:v>
                </c:pt>
                <c:pt idx="1">
                  <c:v>124-150 </c:v>
                </c:pt>
                <c:pt idx="2">
                  <c:v>150,5-180</c:v>
                </c:pt>
                <c:pt idx="3">
                  <c:v>180,5-190</c:v>
                </c:pt>
                <c:pt idx="4">
                  <c:v>190,5-199,5</c:v>
                </c:pt>
                <c:pt idx="5">
                  <c:v>200</c:v>
                </c:pt>
              </c:strCache>
            </c:strRef>
          </c:xVal>
          <c:yVal>
            <c:numRef>
              <c:f>('Анализ промежуточный'!$C$6,'Анализ промежуточный'!$E$6,'Анализ промежуточный'!$G$6,'Анализ промежуточный'!$I$6,'Анализ промежуточный'!$K$6,'Анализ промежуточный'!$M$6)</c:f>
              <c:numCache>
                <c:formatCode>#,##0</c:formatCode>
                <c:ptCount val="6"/>
                <c:pt idx="0">
                  <c:v>26565</c:v>
                </c:pt>
                <c:pt idx="1">
                  <c:v>120560</c:v>
                </c:pt>
                <c:pt idx="2">
                  <c:v>124482</c:v>
                </c:pt>
                <c:pt idx="3">
                  <c:v>14105</c:v>
                </c:pt>
                <c:pt idx="4">
                  <c:v>6957</c:v>
                </c:pt>
                <c:pt idx="5" formatCode="General">
                  <c:v>163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109248"/>
        <c:axId val="120109824"/>
      </c:scatterChart>
      <c:scatterChart>
        <c:scatterStyle val="smoothMarker"/>
        <c:varyColors val="0"/>
        <c:ser>
          <c:idx val="1"/>
          <c:order val="1"/>
          <c:tx>
            <c:v>Кіровоградський облкомплекс</c:v>
          </c:tx>
          <c:spPr>
            <a:effectLst>
              <a:outerShdw blurRad="50800" dist="50800" dir="5400000" algn="ctr" rotWithShape="0">
                <a:srgbClr val="000000">
                  <a:alpha val="94000"/>
                </a:srgbClr>
              </a:outerShdw>
            </a:effectLst>
          </c:spPr>
          <c:marker>
            <c:spPr>
              <a:effectLst>
                <a:outerShdw blurRad="50800" dist="50800" dir="5400000" algn="ctr" rotWithShape="0">
                  <a:srgbClr val="000000">
                    <a:alpha val="94000"/>
                  </a:srgbClr>
                </a:outerShdw>
              </a:effectLst>
            </c:spPr>
          </c:marker>
          <c:dPt>
            <c:idx val="2"/>
            <c:bubble3D val="0"/>
            <c:spPr>
              <a:ln w="38100"/>
              <a:effectLst>
                <a:outerShdw blurRad="50800" dist="50800" dir="5400000" algn="ctr" rotWithShape="0">
                  <a:srgbClr val="000000">
                    <a:alpha val="94000"/>
                  </a:srgbClr>
                </a:outerShdw>
              </a:effectLst>
            </c:spPr>
          </c:dPt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strRef>
              <c:f>('Анализ промежуточный'!$C$5,'Анализ промежуточный'!$E$5,'Анализ промежуточный'!$G$5,'Анализ промежуточный'!$I$5,'Анализ промежуточный'!$K$5,'Анализ промежуточный'!$M$5)</c:f>
              <c:strCache>
                <c:ptCount val="6"/>
                <c:pt idx="0">
                  <c:v>100-123,5</c:v>
                </c:pt>
                <c:pt idx="1">
                  <c:v>124-150 </c:v>
                </c:pt>
                <c:pt idx="2">
                  <c:v>150,5-180</c:v>
                </c:pt>
                <c:pt idx="3">
                  <c:v>180,5-190</c:v>
                </c:pt>
                <c:pt idx="4">
                  <c:v>190,5-199,5</c:v>
                </c:pt>
                <c:pt idx="5">
                  <c:v>200</c:v>
                </c:pt>
              </c:strCache>
            </c:strRef>
          </c:xVal>
          <c:yVal>
            <c:numRef>
              <c:f>('Анализ промежуточный'!$C$11,'Анализ промежуточный'!$E$11,'Анализ промежуточный'!$G$11,'Анализ промежуточный'!$I$11,'Анализ промежуточный'!$K$11,'Анализ промежуточный'!$M$11)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76</c:v>
                </c:pt>
                <c:pt idx="3">
                  <c:v>26</c:v>
                </c:pt>
                <c:pt idx="4">
                  <c:v>8</c:v>
                </c:pt>
                <c:pt idx="5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105216"/>
        <c:axId val="120107520"/>
      </c:scatterChart>
      <c:valAx>
        <c:axId val="120109248"/>
        <c:scaling>
          <c:orientation val="minMax"/>
        </c:scaling>
        <c:delete val="1"/>
        <c:axPos val="b"/>
        <c:minorGridlines/>
        <c:numFmt formatCode="@" sourceLinked="1"/>
        <c:majorTickMark val="out"/>
        <c:minorTickMark val="none"/>
        <c:tickLblPos val="nextTo"/>
        <c:crossAx val="120109824"/>
        <c:crosses val="autoZero"/>
        <c:crossBetween val="midCat"/>
      </c:valAx>
      <c:valAx>
        <c:axId val="1201098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0109248"/>
        <c:crosses val="autoZero"/>
        <c:crossBetween val="midCat"/>
      </c:valAx>
      <c:valAx>
        <c:axId val="120107520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crossAx val="120105216"/>
        <c:crosses val="max"/>
        <c:crossBetween val="midCat"/>
      </c:valAx>
      <c:valAx>
        <c:axId val="120105216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extTo"/>
        <c:crossAx val="1201075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827738112296531"/>
          <c:y val="0.90897847634015716"/>
          <c:w val="0.67116826324709111"/>
          <c:h val="8.8981085198816048E-2"/>
        </c:manualLayout>
      </c:layout>
      <c:overlay val="0"/>
      <c:txPr>
        <a:bodyPr/>
        <a:lstStyle/>
        <a:p>
          <a:pPr rtl="0">
            <a:defRPr sz="14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64634287742791"/>
          <c:y val="6.5017718788688492E-2"/>
          <c:w val="0.80648117375481354"/>
          <c:h val="0.78876956647329155"/>
        </c:manualLayout>
      </c:layout>
      <c:scatterChart>
        <c:scatterStyle val="smoothMarker"/>
        <c:varyColors val="0"/>
        <c:ser>
          <c:idx val="0"/>
          <c:order val="0"/>
          <c:tx>
            <c:v>Україна</c:v>
          </c:tx>
          <c:spPr>
            <a:ln w="38100"/>
            <a:effectLst>
              <a:outerShdw blurRad="50800" dist="50800" dir="5400000" algn="ctr" rotWithShape="0">
                <a:srgbClr val="000000">
                  <a:alpha val="98000"/>
                </a:srgbClr>
              </a:outerShdw>
            </a:effectLst>
          </c:spPr>
          <c:marker>
            <c:spPr>
              <a:effectLst>
                <a:outerShdw blurRad="50800" dist="50800" dir="5400000" algn="ctr" rotWithShape="0">
                  <a:srgbClr val="000000">
                    <a:alpha val="98000"/>
                  </a:srgbClr>
                </a:outerShdw>
              </a:effectLst>
            </c:spPr>
          </c:marker>
          <c:dLbls>
            <c:dLbl>
              <c:idx val="3"/>
              <c:layout>
                <c:manualLayout>
                  <c:x val="-2.504608189486051E-2"/>
                  <c:y val="-4.52289589704991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2684670802346363E-2"/>
                  <c:y val="-2.568108437858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7694502356799024E-3"/>
                  <c:y val="-1.2649167983967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strRef>
              <c:f>('Анализ промежуточный'!$C$5,'Анализ промежуточный'!$E$5,'Анализ промежуточный'!$G$5,'Анализ промежуточный'!$I$5,'Анализ промежуточный'!$K$5,'Анализ промежуточный'!$M$5)</c:f>
              <c:strCache>
                <c:ptCount val="6"/>
                <c:pt idx="0">
                  <c:v>100-123,5</c:v>
                </c:pt>
                <c:pt idx="1">
                  <c:v>124-150 </c:v>
                </c:pt>
                <c:pt idx="2">
                  <c:v>150,5-180</c:v>
                </c:pt>
                <c:pt idx="3">
                  <c:v>180,5-190</c:v>
                </c:pt>
                <c:pt idx="4">
                  <c:v>190,5-199,5</c:v>
                </c:pt>
                <c:pt idx="5">
                  <c:v>200</c:v>
                </c:pt>
              </c:strCache>
            </c:strRef>
          </c:xVal>
          <c:yVal>
            <c:numRef>
              <c:f>('Анализ промежуточный'!$C$12,'Анализ промежуточный'!$E$12,'Анализ промежуточный'!$G$12,'Анализ промежуточный'!$I$12,'Анализ промежуточный'!$K$12,'Анализ промежуточный'!$M$12)</c:f>
              <c:numCache>
                <c:formatCode>#,##0</c:formatCode>
                <c:ptCount val="6"/>
                <c:pt idx="0">
                  <c:v>13322</c:v>
                </c:pt>
                <c:pt idx="1">
                  <c:v>74275</c:v>
                </c:pt>
                <c:pt idx="2">
                  <c:v>78084</c:v>
                </c:pt>
                <c:pt idx="3">
                  <c:v>9765</c:v>
                </c:pt>
                <c:pt idx="4">
                  <c:v>4205</c:v>
                </c:pt>
                <c:pt idx="5" formatCode="General">
                  <c:v>157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187328"/>
        <c:axId val="74187904"/>
      </c:scatterChart>
      <c:scatterChart>
        <c:scatterStyle val="smoothMarker"/>
        <c:varyColors val="0"/>
        <c:ser>
          <c:idx val="1"/>
          <c:order val="1"/>
          <c:tx>
            <c:v>Кіровоградський облкомплекс</c:v>
          </c:tx>
          <c:spPr>
            <a:ln w="38100"/>
            <a:effectLst>
              <a:outerShdw blurRad="50800" dist="50800" dir="5400000" algn="ctr" rotWithShape="0">
                <a:srgbClr val="000000">
                  <a:alpha val="94000"/>
                </a:srgbClr>
              </a:outerShdw>
            </a:effectLst>
          </c:spPr>
          <c:marker>
            <c:spPr>
              <a:effectLst>
                <a:outerShdw blurRad="50800" dist="50800" dir="5400000" algn="ctr" rotWithShape="0">
                  <a:srgbClr val="000000">
                    <a:alpha val="94000"/>
                  </a:srgbClr>
                </a:outerShdw>
              </a:effectLst>
            </c:spPr>
          </c:marker>
          <c:dLbls>
            <c:dLbl>
              <c:idx val="2"/>
              <c:layout>
                <c:manualLayout>
                  <c:x val="3.4061591068852391E-3"/>
                  <c:y val="9.439930304900668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strRef>
              <c:f>('Анализ промежуточный'!$C$5,'Анализ промежуточный'!$E$5,'Анализ промежуточный'!$G$5,'Анализ промежуточный'!$I$5,'Анализ промежуточный'!$K$5,'Анализ промежуточный'!$M$5)</c:f>
              <c:strCache>
                <c:ptCount val="6"/>
                <c:pt idx="0">
                  <c:v>100-123,5</c:v>
                </c:pt>
                <c:pt idx="1">
                  <c:v>124-150 </c:v>
                </c:pt>
                <c:pt idx="2">
                  <c:v>150,5-180</c:v>
                </c:pt>
                <c:pt idx="3">
                  <c:v>180,5-190</c:v>
                </c:pt>
                <c:pt idx="4">
                  <c:v>190,5-199,5</c:v>
                </c:pt>
                <c:pt idx="5">
                  <c:v>200</c:v>
                </c:pt>
              </c:strCache>
            </c:strRef>
          </c:xVal>
          <c:yVal>
            <c:numRef>
              <c:f>('Анализ промежуточный'!$C$17,'Анализ промежуточный'!$E$17,'Анализ промежуточный'!$G$17,'Анализ промежуточный'!$I$17,'Анализ промежуточный'!$K$17,'Анализ промежуточный'!$M$17)</c:f>
              <c:numCache>
                <c:formatCode>#,##0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27</c:v>
                </c:pt>
                <c:pt idx="3">
                  <c:v>7</c:v>
                </c:pt>
                <c:pt idx="4">
                  <c:v>6</c:v>
                </c:pt>
                <c:pt idx="5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189056"/>
        <c:axId val="74188480"/>
      </c:scatterChart>
      <c:valAx>
        <c:axId val="74187328"/>
        <c:scaling>
          <c:orientation val="minMax"/>
        </c:scaling>
        <c:delete val="1"/>
        <c:axPos val="b"/>
        <c:minorGridlines/>
        <c:numFmt formatCode="@" sourceLinked="1"/>
        <c:majorTickMark val="out"/>
        <c:minorTickMark val="none"/>
        <c:tickLblPos val="nextTo"/>
        <c:crossAx val="74187904"/>
        <c:crosses val="autoZero"/>
        <c:crossBetween val="midCat"/>
      </c:valAx>
      <c:valAx>
        <c:axId val="741879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4187328"/>
        <c:crosses val="autoZero"/>
        <c:crossBetween val="midCat"/>
      </c:valAx>
      <c:valAx>
        <c:axId val="74188480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crossAx val="74189056"/>
        <c:crosses val="max"/>
        <c:crossBetween val="midCat"/>
      </c:valAx>
      <c:valAx>
        <c:axId val="74189056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extTo"/>
        <c:crossAx val="741884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827738112296531"/>
          <c:y val="0.90897847634015716"/>
          <c:w val="0.67116826324709111"/>
          <c:h val="8.8981085198816048E-2"/>
        </c:manualLayout>
      </c:layout>
      <c:overlay val="0"/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198030</xdr:colOff>
      <xdr:row>4</xdr:row>
      <xdr:rowOff>17318</xdr:rowOff>
    </xdr:from>
    <xdr:to>
      <xdr:col>39</xdr:col>
      <xdr:colOff>432954</xdr:colOff>
      <xdr:row>55</xdr:row>
      <xdr:rowOff>34637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40</xdr:col>
      <xdr:colOff>259773</xdr:colOff>
      <xdr:row>4</xdr:row>
      <xdr:rowOff>5194</xdr:rowOff>
    </xdr:from>
    <xdr:to>
      <xdr:col>63</xdr:col>
      <xdr:colOff>381000</xdr:colOff>
      <xdr:row>55</xdr:row>
      <xdr:rowOff>17318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0.13019</cdr:x>
      <cdr:y>0.87465</cdr:y>
    </cdr:from>
    <cdr:to>
      <cdr:x>0.23938</cdr:x>
      <cdr:y>0.92116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45514" y="8800637"/>
          <a:ext cx="1548000" cy="46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2000"/>
            <a:t>100-123,5 балів</a:t>
          </a:r>
        </a:p>
        <a:p xmlns:a="http://schemas.openxmlformats.org/drawingml/2006/main">
          <a:pPr algn="ctr"/>
          <a:endParaRPr lang="ru-RU" sz="2000"/>
        </a:p>
      </cdr:txBody>
    </cdr:sp>
  </cdr:relSizeAnchor>
  <cdr:relSizeAnchor xmlns:cdr="http://schemas.openxmlformats.org/drawingml/2006/chartDrawing">
    <cdr:from>
      <cdr:x>0.25235</cdr:x>
      <cdr:y>0.87465</cdr:y>
    </cdr:from>
    <cdr:to>
      <cdr:x>0.36155</cdr:x>
      <cdr:y>0.92116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577334" y="8800637"/>
          <a:ext cx="1548000" cy="46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2000"/>
            <a:t>124-150 балів</a:t>
          </a:r>
        </a:p>
      </cdr:txBody>
    </cdr:sp>
  </cdr:relSizeAnchor>
  <cdr:relSizeAnchor xmlns:cdr="http://schemas.openxmlformats.org/drawingml/2006/chartDrawing">
    <cdr:from>
      <cdr:x>0.37207</cdr:x>
      <cdr:y>0.87465</cdr:y>
    </cdr:from>
    <cdr:to>
      <cdr:x>0.48127</cdr:x>
      <cdr:y>0.92116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274516" y="8800637"/>
          <a:ext cx="1548000" cy="46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2000"/>
            <a:t>150,5-180</a:t>
          </a:r>
        </a:p>
        <a:p xmlns:a="http://schemas.openxmlformats.org/drawingml/2006/main">
          <a:pPr algn="ctr"/>
          <a:r>
            <a:rPr lang="ru-RU" sz="2000"/>
            <a:t>балів</a:t>
          </a:r>
        </a:p>
      </cdr:txBody>
    </cdr:sp>
  </cdr:relSizeAnchor>
  <cdr:relSizeAnchor xmlns:cdr="http://schemas.openxmlformats.org/drawingml/2006/chartDrawing">
    <cdr:from>
      <cdr:x>0.49308</cdr:x>
      <cdr:y>0.87465</cdr:y>
    </cdr:from>
    <cdr:to>
      <cdr:x>0.60228</cdr:x>
      <cdr:y>0.92116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989931" y="8800637"/>
          <a:ext cx="1548000" cy="46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2000"/>
            <a:t>180,5-190 балів</a:t>
          </a:r>
        </a:p>
      </cdr:txBody>
    </cdr:sp>
  </cdr:relSizeAnchor>
  <cdr:relSizeAnchor xmlns:cdr="http://schemas.openxmlformats.org/drawingml/2006/chartDrawing">
    <cdr:from>
      <cdr:x>0.61153</cdr:x>
      <cdr:y>0.87465</cdr:y>
    </cdr:from>
    <cdr:to>
      <cdr:x>0.72073</cdr:x>
      <cdr:y>0.92116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8669113" y="8800637"/>
          <a:ext cx="1548000" cy="46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2000"/>
            <a:t>190,5-199,5 балів</a:t>
          </a:r>
        </a:p>
      </cdr:txBody>
    </cdr:sp>
  </cdr:relSizeAnchor>
  <cdr:relSizeAnchor xmlns:cdr="http://schemas.openxmlformats.org/drawingml/2006/chartDrawing">
    <cdr:from>
      <cdr:x>0.73266</cdr:x>
      <cdr:y>0.87465</cdr:y>
    </cdr:from>
    <cdr:to>
      <cdr:x>0.84186</cdr:x>
      <cdr:y>0.92116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0386233" y="8800637"/>
          <a:ext cx="1548000" cy="46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2000"/>
            <a:t>200</a:t>
          </a:r>
        </a:p>
        <a:p xmlns:a="http://schemas.openxmlformats.org/drawingml/2006/main">
          <a:pPr algn="ctr"/>
          <a:r>
            <a:rPr lang="ru-RU" sz="2000"/>
            <a:t>балів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0.1243</cdr:x>
      <cdr:y>0.86264</cdr:y>
    </cdr:from>
    <cdr:to>
      <cdr:x>0.23438</cdr:x>
      <cdr:y>0.90917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47983" y="8675254"/>
          <a:ext cx="1548000" cy="46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2000"/>
            <a:t>100-123,5 балів</a:t>
          </a:r>
        </a:p>
        <a:p xmlns:a="http://schemas.openxmlformats.org/drawingml/2006/main">
          <a:pPr algn="ctr"/>
          <a:endParaRPr lang="ru-RU" sz="2000"/>
        </a:p>
      </cdr:txBody>
    </cdr:sp>
  </cdr:relSizeAnchor>
  <cdr:relSizeAnchor xmlns:cdr="http://schemas.openxmlformats.org/drawingml/2006/chartDrawing">
    <cdr:from>
      <cdr:x>0.26962</cdr:x>
      <cdr:y>0.86264</cdr:y>
    </cdr:from>
    <cdr:to>
      <cdr:x>0.3797</cdr:x>
      <cdr:y>0.90917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791530" y="8675254"/>
          <a:ext cx="1548000" cy="46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2000"/>
            <a:t>124-150 балів</a:t>
          </a:r>
        </a:p>
      </cdr:txBody>
    </cdr:sp>
  </cdr:relSizeAnchor>
  <cdr:relSizeAnchor xmlns:cdr="http://schemas.openxmlformats.org/drawingml/2006/chartDrawing">
    <cdr:from>
      <cdr:x>0.41864</cdr:x>
      <cdr:y>0.86264</cdr:y>
    </cdr:from>
    <cdr:to>
      <cdr:x>0.52872</cdr:x>
      <cdr:y>0.90917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887029" y="8675254"/>
          <a:ext cx="1548000" cy="46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2000"/>
            <a:t>150,5-180</a:t>
          </a:r>
        </a:p>
        <a:p xmlns:a="http://schemas.openxmlformats.org/drawingml/2006/main">
          <a:pPr algn="ctr"/>
          <a:r>
            <a:rPr lang="ru-RU" sz="2000"/>
            <a:t>балів</a:t>
          </a:r>
        </a:p>
      </cdr:txBody>
    </cdr:sp>
  </cdr:relSizeAnchor>
  <cdr:relSizeAnchor xmlns:cdr="http://schemas.openxmlformats.org/drawingml/2006/chartDrawing">
    <cdr:from>
      <cdr:x>0.56525</cdr:x>
      <cdr:y>0.86264</cdr:y>
    </cdr:from>
    <cdr:to>
      <cdr:x>0.67534</cdr:x>
      <cdr:y>0.90917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7948807" y="8675254"/>
          <a:ext cx="1548000" cy="46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2000"/>
            <a:t>180,5-190 балів</a:t>
          </a:r>
        </a:p>
      </cdr:txBody>
    </cdr:sp>
  </cdr:relSizeAnchor>
  <cdr:relSizeAnchor xmlns:cdr="http://schemas.openxmlformats.org/drawingml/2006/chartDrawing">
    <cdr:from>
      <cdr:x>0.71299</cdr:x>
      <cdr:y>0.86264</cdr:y>
    </cdr:from>
    <cdr:to>
      <cdr:x>0.82307</cdr:x>
      <cdr:y>0.90917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0026309" y="8675254"/>
          <a:ext cx="1548000" cy="46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2000"/>
            <a:t>190,5-199,5 балів</a:t>
          </a:r>
        </a:p>
      </cdr:txBody>
    </cdr:sp>
  </cdr:relSizeAnchor>
  <cdr:relSizeAnchor xmlns:cdr="http://schemas.openxmlformats.org/drawingml/2006/chartDrawing">
    <cdr:from>
      <cdr:x>0.86342</cdr:x>
      <cdr:y>0.86264</cdr:y>
    </cdr:from>
    <cdr:to>
      <cdr:x>0.9735</cdr:x>
      <cdr:y>0.90917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2141745" y="8675254"/>
          <a:ext cx="1548000" cy="46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2000"/>
            <a:t>200</a:t>
          </a:r>
        </a:p>
        <a:p xmlns:a="http://schemas.openxmlformats.org/drawingml/2006/main">
          <a:pPr algn="ctr"/>
          <a:r>
            <a:rPr lang="ru-RU" sz="2000"/>
            <a:t>балів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238124</xdr:colOff>
      <xdr:row>3</xdr:row>
      <xdr:rowOff>144519</xdr:rowOff>
    </xdr:from>
    <xdr:to>
      <xdr:col>31</xdr:col>
      <xdr:colOff>380999</xdr:colOff>
      <xdr:row>34</xdr:row>
      <xdr:rowOff>31812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238125</xdr:colOff>
      <xdr:row>3</xdr:row>
      <xdr:rowOff>142874</xdr:rowOff>
    </xdr:from>
    <xdr:to>
      <xdr:col>48</xdr:col>
      <xdr:colOff>166687</xdr:colOff>
      <xdr:row>33</xdr:row>
      <xdr:rowOff>166687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0.17999</cdr:x>
      <cdr:y>0.87241</cdr:y>
    </cdr:from>
    <cdr:to>
      <cdr:x>0.27961</cdr:x>
      <cdr:y>0.91574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1671509" y="5469154"/>
          <a:ext cx="925160" cy="271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200"/>
            <a:t>100-123,5</a:t>
          </a:r>
        </a:p>
      </cdr:txBody>
    </cdr:sp>
  </cdr:relSizeAnchor>
  <cdr:relSizeAnchor xmlns:cdr="http://schemas.openxmlformats.org/drawingml/2006/chartDrawing">
    <cdr:from>
      <cdr:x>0.29832</cdr:x>
      <cdr:y>0.87282</cdr:y>
    </cdr:from>
    <cdr:to>
      <cdr:x>0.39419</cdr:x>
      <cdr:y>0.90686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2770481" y="5471773"/>
          <a:ext cx="890334" cy="213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200"/>
            <a:t>124-150</a:t>
          </a:r>
        </a:p>
      </cdr:txBody>
    </cdr:sp>
  </cdr:relSizeAnchor>
  <cdr:relSizeAnchor xmlns:cdr="http://schemas.openxmlformats.org/drawingml/2006/chartDrawing">
    <cdr:from>
      <cdr:x>0.41101</cdr:x>
      <cdr:y>0.86945</cdr:y>
    </cdr:from>
    <cdr:to>
      <cdr:x>0.51011</cdr:x>
      <cdr:y>0.91771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3817004" y="5450616"/>
          <a:ext cx="920328" cy="3025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200"/>
            <a:t>150,5-180</a:t>
          </a:r>
        </a:p>
      </cdr:txBody>
    </cdr:sp>
  </cdr:relSizeAnchor>
  <cdr:relSizeAnchor xmlns:cdr="http://schemas.openxmlformats.org/drawingml/2006/chartDrawing">
    <cdr:from>
      <cdr:x>0.52812</cdr:x>
      <cdr:y>0.86722</cdr:y>
    </cdr:from>
    <cdr:to>
      <cdr:x>0.62722</cdr:x>
      <cdr:y>0.91549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904584" y="5436655"/>
          <a:ext cx="920329" cy="3026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200"/>
            <a:t>180,5-190</a:t>
          </a:r>
        </a:p>
      </cdr:txBody>
    </cdr:sp>
  </cdr:relSizeAnchor>
  <cdr:relSizeAnchor xmlns:cdr="http://schemas.openxmlformats.org/drawingml/2006/chartDrawing">
    <cdr:from>
      <cdr:x>0.63807</cdr:x>
      <cdr:y>0.86555</cdr:y>
    </cdr:from>
    <cdr:to>
      <cdr:x>0.74825</cdr:x>
      <cdr:y>0.91949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5925660" y="5426168"/>
          <a:ext cx="1023227" cy="3381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200"/>
            <a:t>190,5-199,5</a:t>
          </a:r>
        </a:p>
      </cdr:txBody>
    </cdr:sp>
  </cdr:relSizeAnchor>
  <cdr:relSizeAnchor xmlns:cdr="http://schemas.openxmlformats.org/drawingml/2006/chartDrawing">
    <cdr:from>
      <cdr:x>0.75024</cdr:x>
      <cdr:y>0.86718</cdr:y>
    </cdr:from>
    <cdr:to>
      <cdr:x>0.86042</cdr:x>
      <cdr:y>0.92112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6967380" y="5436416"/>
          <a:ext cx="1023229" cy="3381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200"/>
            <a:t>200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0.18216</cdr:x>
      <cdr:y>0.86405</cdr:y>
    </cdr:from>
    <cdr:to>
      <cdr:x>0.28178</cdr:x>
      <cdr:y>0.90738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1828743" y="5587375"/>
          <a:ext cx="1000120" cy="280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400"/>
            <a:t>100-123,5</a:t>
          </a:r>
        </a:p>
      </cdr:txBody>
    </cdr:sp>
  </cdr:relSizeAnchor>
  <cdr:relSizeAnchor xmlns:cdr="http://schemas.openxmlformats.org/drawingml/2006/chartDrawing">
    <cdr:from>
      <cdr:x>0.29811</cdr:x>
      <cdr:y>0.86872</cdr:y>
    </cdr:from>
    <cdr:to>
      <cdr:x>0.39398</cdr:x>
      <cdr:y>0.90276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2992817" y="5617548"/>
          <a:ext cx="962472" cy="2201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400"/>
            <a:t>124-150</a:t>
          </a:r>
        </a:p>
      </cdr:txBody>
    </cdr:sp>
  </cdr:relSizeAnchor>
  <cdr:relSizeAnchor xmlns:cdr="http://schemas.openxmlformats.org/drawingml/2006/chartDrawing">
    <cdr:from>
      <cdr:x>0.41184</cdr:x>
      <cdr:y>0.86795</cdr:y>
    </cdr:from>
    <cdr:to>
      <cdr:x>0.51094</cdr:x>
      <cdr:y>0.91621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4134581" y="5612568"/>
          <a:ext cx="994900" cy="3120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400"/>
            <a:t>150,5-180</a:t>
          </a:r>
        </a:p>
      </cdr:txBody>
    </cdr:sp>
  </cdr:relSizeAnchor>
  <cdr:relSizeAnchor xmlns:cdr="http://schemas.openxmlformats.org/drawingml/2006/chartDrawing">
    <cdr:from>
      <cdr:x>0.52765</cdr:x>
      <cdr:y>0.86373</cdr:y>
    </cdr:from>
    <cdr:to>
      <cdr:x>0.62675</cdr:x>
      <cdr:y>0.912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5297238" y="5585332"/>
          <a:ext cx="994900" cy="312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400"/>
            <a:t>180,5-190</a:t>
          </a:r>
        </a:p>
      </cdr:txBody>
    </cdr:sp>
  </cdr:relSizeAnchor>
  <cdr:relSizeAnchor xmlns:cdr="http://schemas.openxmlformats.org/drawingml/2006/chartDrawing">
    <cdr:from>
      <cdr:x>0.63674</cdr:x>
      <cdr:y>0.86184</cdr:y>
    </cdr:from>
    <cdr:to>
      <cdr:x>0.74692</cdr:x>
      <cdr:y>0.91578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6392406" y="5573111"/>
          <a:ext cx="1106136" cy="3488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400"/>
            <a:t>190,5-199,5</a:t>
          </a:r>
        </a:p>
      </cdr:txBody>
    </cdr:sp>
  </cdr:relSizeAnchor>
  <cdr:relSizeAnchor xmlns:cdr="http://schemas.openxmlformats.org/drawingml/2006/chartDrawing">
    <cdr:from>
      <cdr:x>0.78714</cdr:x>
      <cdr:y>0.86898</cdr:y>
    </cdr:from>
    <cdr:to>
      <cdr:x>0.89732</cdr:x>
      <cdr:y>0.92292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7902375" y="5619274"/>
          <a:ext cx="1106136" cy="3488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400"/>
            <a:t>200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6"/>
  <sheetViews>
    <sheetView tabSelected="1" view="pageBreakPreview" topLeftCell="A4" zoomScale="70" zoomScaleNormal="100" zoomScaleSheetLayoutView="70" workbookViewId="0">
      <selection activeCell="P11" sqref="P11"/>
    </sheetView>
  </sheetViews>
  <sheetFormatPr defaultRowHeight="15" x14ac:dyDescent="0.25"/>
  <cols>
    <col min="1" max="1" width="17.7109375" customWidth="1"/>
    <col min="2" max="2" width="11.7109375" customWidth="1"/>
    <col min="3" max="3" width="10.7109375" customWidth="1"/>
    <col min="4" max="4" width="11.42578125" customWidth="1"/>
    <col min="5" max="5" width="10.7109375" customWidth="1"/>
    <col min="6" max="6" width="11.42578125" customWidth="1"/>
    <col min="7" max="7" width="10.7109375" customWidth="1"/>
    <col min="8" max="8" width="11.42578125" customWidth="1"/>
    <col min="9" max="9" width="10.7109375" customWidth="1"/>
    <col min="10" max="10" width="11.42578125" customWidth="1"/>
    <col min="11" max="11" width="10.7109375" customWidth="1"/>
    <col min="12" max="12" width="11.42578125" customWidth="1"/>
    <col min="13" max="13" width="7.7109375" customWidth="1"/>
    <col min="14" max="14" width="11.42578125" customWidth="1"/>
    <col min="15" max="15" width="8.7109375" customWidth="1"/>
    <col min="16" max="16" width="14.28515625" customWidth="1"/>
  </cols>
  <sheetData>
    <row r="1" spans="1:64" ht="28.5" x14ac:dyDescent="0.45">
      <c r="A1" s="208" t="s">
        <v>59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14" t="s">
        <v>42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 t="s">
        <v>58</v>
      </c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</row>
    <row r="2" spans="1:64" ht="18.75" customHeight="1" x14ac:dyDescent="0.35">
      <c r="A2" s="209" t="s">
        <v>45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15" t="s">
        <v>180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 t="s">
        <v>181</v>
      </c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</row>
    <row r="3" spans="1:64" ht="16.5" customHeight="1" x14ac:dyDescent="0.35">
      <c r="A3" s="209" t="s">
        <v>29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16" t="s">
        <v>43</v>
      </c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 t="s">
        <v>43</v>
      </c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</row>
    <row r="4" spans="1:64" ht="14.25" customHeight="1" x14ac:dyDescent="0.3">
      <c r="A4" s="210" t="s">
        <v>10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</row>
    <row r="5" spans="1:64" ht="39" customHeight="1" thickBot="1" x14ac:dyDescent="0.3">
      <c r="A5" s="1"/>
      <c r="B5" s="80" t="s">
        <v>34</v>
      </c>
      <c r="C5" s="32" t="s">
        <v>14</v>
      </c>
      <c r="D5" s="34" t="s">
        <v>16</v>
      </c>
      <c r="E5" s="74" t="s">
        <v>15</v>
      </c>
      <c r="F5" s="75" t="s">
        <v>16</v>
      </c>
      <c r="G5" s="32" t="s">
        <v>13</v>
      </c>
      <c r="H5" s="33" t="s">
        <v>16</v>
      </c>
      <c r="I5" s="74" t="s">
        <v>11</v>
      </c>
      <c r="J5" s="75" t="s">
        <v>16</v>
      </c>
      <c r="K5" s="32" t="s">
        <v>12</v>
      </c>
      <c r="L5" s="33" t="s">
        <v>16</v>
      </c>
      <c r="M5" s="76" t="s">
        <v>17</v>
      </c>
      <c r="N5" s="77" t="s">
        <v>16</v>
      </c>
      <c r="O5" s="78" t="s">
        <v>32</v>
      </c>
      <c r="P5" s="79" t="s">
        <v>9</v>
      </c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</row>
    <row r="6" spans="1:64" s="17" customFormat="1" ht="16.5" customHeight="1" thickTop="1" x14ac:dyDescent="0.3">
      <c r="A6" s="211" t="s">
        <v>0</v>
      </c>
      <c r="B6" s="10">
        <f>C6+E6+G6+I6+K6+M6</f>
        <v>242341</v>
      </c>
      <c r="C6" s="11">
        <v>21732</v>
      </c>
      <c r="D6" s="12">
        <f>C6/B6</f>
        <v>8.9675292253477534E-2</v>
      </c>
      <c r="E6" s="11">
        <v>97071</v>
      </c>
      <c r="F6" s="12">
        <f>E6/B6</f>
        <v>0.40055541571587144</v>
      </c>
      <c r="G6" s="13">
        <v>105509</v>
      </c>
      <c r="H6" s="12">
        <f>G6/B6</f>
        <v>0.43537412158900063</v>
      </c>
      <c r="I6" s="11">
        <v>12395</v>
      </c>
      <c r="J6" s="12">
        <f>I6/B6</f>
        <v>5.1146937579691423E-2</v>
      </c>
      <c r="K6" s="13">
        <v>5494</v>
      </c>
      <c r="L6" s="14">
        <f>K6/B6</f>
        <v>2.2670534494782145E-2</v>
      </c>
      <c r="M6" s="15">
        <v>140</v>
      </c>
      <c r="N6" s="16">
        <f>M6/B6</f>
        <v>5.7769836717682938E-4</v>
      </c>
      <c r="O6" s="2" t="s">
        <v>31</v>
      </c>
      <c r="P6" s="31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s="29" customFormat="1" ht="23.25" customHeight="1" x14ac:dyDescent="0.2">
      <c r="A7" s="212"/>
      <c r="B7" s="81">
        <f>'11-А'!C40</f>
        <v>24</v>
      </c>
      <c r="C7" s="82">
        <f>'11-А'!C39</f>
        <v>0</v>
      </c>
      <c r="D7" s="83">
        <f t="shared" ref="D7:D11" si="0">C7/B7</f>
        <v>0</v>
      </c>
      <c r="E7" s="82">
        <f>'11-А'!C38</f>
        <v>0</v>
      </c>
      <c r="F7" s="83">
        <f t="shared" ref="F7:F10" si="1">E7/B7</f>
        <v>0</v>
      </c>
      <c r="G7" s="84">
        <f>'11-А'!C37</f>
        <v>14</v>
      </c>
      <c r="H7" s="83">
        <f t="shared" ref="H7:H11" si="2">G7/B7</f>
        <v>0.58333333333333337</v>
      </c>
      <c r="I7" s="82">
        <f>'11-А'!C36</f>
        <v>8</v>
      </c>
      <c r="J7" s="83">
        <f t="shared" ref="J7:J11" si="3">I7/B7</f>
        <v>0.33333333333333331</v>
      </c>
      <c r="K7" s="84">
        <f>'11-А'!C35</f>
        <v>2</v>
      </c>
      <c r="L7" s="85">
        <f t="shared" ref="L7:L11" si="4">K7/B7</f>
        <v>8.3333333333333329E-2</v>
      </c>
      <c r="M7" s="86">
        <f>'11-А'!C34</f>
        <v>0</v>
      </c>
      <c r="N7" s="87">
        <f t="shared" ref="N7:N11" si="5">M7/B7</f>
        <v>0</v>
      </c>
      <c r="O7" s="88" t="s">
        <v>18</v>
      </c>
      <c r="P7" s="122" t="str">
        <f>'11-А'!C33</f>
        <v>Богданович Л.Б., Причиненко Ю.Є.</v>
      </c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s="29" customFormat="1" ht="22.5" customHeight="1" x14ac:dyDescent="0.2">
      <c r="A8" s="212"/>
      <c r="B8" s="81">
        <f>'11-Б'!C46</f>
        <v>31</v>
      </c>
      <c r="C8" s="82">
        <f>'11-Б'!C45</f>
        <v>0</v>
      </c>
      <c r="D8" s="83">
        <f t="shared" si="0"/>
        <v>0</v>
      </c>
      <c r="E8" s="82">
        <f>'11-Б'!C44</f>
        <v>0</v>
      </c>
      <c r="F8" s="83">
        <f t="shared" si="1"/>
        <v>0</v>
      </c>
      <c r="G8" s="84">
        <f>'11-Б'!C43</f>
        <v>23</v>
      </c>
      <c r="H8" s="83">
        <f t="shared" si="2"/>
        <v>0.74193548387096775</v>
      </c>
      <c r="I8" s="82">
        <f>'11-Б'!C42</f>
        <v>7</v>
      </c>
      <c r="J8" s="83">
        <f t="shared" si="3"/>
        <v>0.22580645161290322</v>
      </c>
      <c r="K8" s="84">
        <f>'11-Б'!C41</f>
        <v>1</v>
      </c>
      <c r="L8" s="85">
        <f t="shared" si="4"/>
        <v>3.2258064516129031E-2</v>
      </c>
      <c r="M8" s="86">
        <f>'11-Б'!C40</f>
        <v>0</v>
      </c>
      <c r="N8" s="87">
        <f t="shared" si="5"/>
        <v>0</v>
      </c>
      <c r="O8" s="88" t="s">
        <v>19</v>
      </c>
      <c r="P8" s="122" t="str">
        <f>'11-Б'!C39</f>
        <v>Богданович Л.Б., Павленко В.В.</v>
      </c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s="29" customFormat="1" ht="22.5" customHeight="1" x14ac:dyDescent="0.2">
      <c r="A9" s="212"/>
      <c r="B9" s="81">
        <f>'11-В'!C42</f>
        <v>29</v>
      </c>
      <c r="C9" s="82">
        <f>'11-В'!C41</f>
        <v>0</v>
      </c>
      <c r="D9" s="83">
        <f t="shared" si="0"/>
        <v>0</v>
      </c>
      <c r="E9" s="82">
        <f>'11-В'!C40</f>
        <v>0</v>
      </c>
      <c r="F9" s="83">
        <f t="shared" si="1"/>
        <v>0</v>
      </c>
      <c r="G9" s="84">
        <f>'11-В'!C39</f>
        <v>19</v>
      </c>
      <c r="H9" s="83">
        <f t="shared" si="2"/>
        <v>0.65517241379310343</v>
      </c>
      <c r="I9" s="82">
        <f>'11-В'!C38</f>
        <v>8</v>
      </c>
      <c r="J9" s="83">
        <f t="shared" si="3"/>
        <v>0.27586206896551724</v>
      </c>
      <c r="K9" s="84">
        <f>'11-В'!C37</f>
        <v>2</v>
      </c>
      <c r="L9" s="85">
        <f t="shared" si="4"/>
        <v>6.8965517241379309E-2</v>
      </c>
      <c r="M9" s="86">
        <f>'11-В'!C36</f>
        <v>0</v>
      </c>
      <c r="N9" s="87">
        <f t="shared" si="5"/>
        <v>0</v>
      </c>
      <c r="O9" s="88" t="s">
        <v>20</v>
      </c>
      <c r="P9" s="122" t="str">
        <f>'11-В'!C35</f>
        <v>Богданович Л.Б., Павленко В.В.</v>
      </c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s="29" customFormat="1" ht="12" customHeight="1" x14ac:dyDescent="0.2">
      <c r="A10" s="212"/>
      <c r="B10" s="81">
        <f>'11-Г'!C39</f>
        <v>26</v>
      </c>
      <c r="C10" s="109">
        <f>'11-Г'!C38</f>
        <v>0</v>
      </c>
      <c r="D10" s="110">
        <f t="shared" si="0"/>
        <v>0</v>
      </c>
      <c r="E10" s="109">
        <f>'11-Г'!C37</f>
        <v>0</v>
      </c>
      <c r="F10" s="110">
        <f t="shared" si="1"/>
        <v>0</v>
      </c>
      <c r="G10" s="111">
        <f>'11-Г'!C36</f>
        <v>20</v>
      </c>
      <c r="H10" s="110">
        <f t="shared" si="2"/>
        <v>0.76923076923076927</v>
      </c>
      <c r="I10" s="109">
        <f>'11-Г'!C35</f>
        <v>3</v>
      </c>
      <c r="J10" s="110">
        <f t="shared" si="3"/>
        <v>0.11538461538461539</v>
      </c>
      <c r="K10" s="111">
        <f>'11-Г'!C34</f>
        <v>3</v>
      </c>
      <c r="L10" s="112">
        <f t="shared" si="4"/>
        <v>0.11538461538461539</v>
      </c>
      <c r="M10" s="97">
        <f>'11-Г'!C33</f>
        <v>0</v>
      </c>
      <c r="N10" s="87">
        <f t="shared" si="5"/>
        <v>0</v>
      </c>
      <c r="O10" s="88" t="s">
        <v>46</v>
      </c>
      <c r="P10" s="122" t="str">
        <f>'11-Г'!C32</f>
        <v>Шепель В.О., Павленко В.В.</v>
      </c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s="18" customFormat="1" ht="17.100000000000001" customHeight="1" thickBot="1" x14ac:dyDescent="0.35">
      <c r="A11" s="213"/>
      <c r="B11" s="67">
        <f>SUM(B7:B10)</f>
        <v>110</v>
      </c>
      <c r="C11" s="68">
        <f>SUM(C7:C10)</f>
        <v>0</v>
      </c>
      <c r="D11" s="69">
        <f t="shared" si="0"/>
        <v>0</v>
      </c>
      <c r="E11" s="68">
        <f>SUM(E7:E10)</f>
        <v>0</v>
      </c>
      <c r="F11" s="69">
        <f>E11/B11</f>
        <v>0</v>
      </c>
      <c r="G11" s="70">
        <f>SUM(G7:G10)</f>
        <v>76</v>
      </c>
      <c r="H11" s="69">
        <f t="shared" si="2"/>
        <v>0.69090909090909092</v>
      </c>
      <c r="I11" s="68">
        <f>SUM(I7:I10)</f>
        <v>26</v>
      </c>
      <c r="J11" s="69">
        <f t="shared" si="3"/>
        <v>0.23636363636363636</v>
      </c>
      <c r="K11" s="70">
        <f>SUM(K7:K10)</f>
        <v>8</v>
      </c>
      <c r="L11" s="71">
        <f t="shared" si="4"/>
        <v>7.2727272727272724E-2</v>
      </c>
      <c r="M11" s="70">
        <f>SUM(M7:M10)</f>
        <v>0</v>
      </c>
      <c r="N11" s="107">
        <f t="shared" si="5"/>
        <v>0</v>
      </c>
      <c r="O11" s="108" t="s">
        <v>30</v>
      </c>
      <c r="P11" s="123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s="17" customFormat="1" ht="17.100000000000001" customHeight="1" thickTop="1" x14ac:dyDescent="0.3">
      <c r="A12" s="222" t="s">
        <v>1</v>
      </c>
      <c r="B12" s="19">
        <f>C12+E12+G12+I12+K12+M12</f>
        <v>146981</v>
      </c>
      <c r="C12" s="20">
        <v>9806</v>
      </c>
      <c r="D12" s="21">
        <f t="shared" ref="D12:D18" si="6">C12/B12</f>
        <v>6.6716106163381667E-2</v>
      </c>
      <c r="E12" s="22">
        <v>58656</v>
      </c>
      <c r="F12" s="23">
        <f t="shared" ref="F12:F18" si="7">E12/B12</f>
        <v>0.39907198889652407</v>
      </c>
      <c r="G12" s="20">
        <v>67125</v>
      </c>
      <c r="H12" s="21">
        <f t="shared" ref="H12:H18" si="8">G12/B12</f>
        <v>0.45669168123771098</v>
      </c>
      <c r="I12" s="22">
        <v>7989</v>
      </c>
      <c r="J12" s="23">
        <f t="shared" ref="J12:J18" si="9">I12/B12</f>
        <v>5.4353964117811147E-2</v>
      </c>
      <c r="K12" s="20">
        <v>3331</v>
      </c>
      <c r="L12" s="24">
        <f t="shared" ref="L12:L18" si="10">K12/B12</f>
        <v>2.2662793150135051E-2</v>
      </c>
      <c r="M12" s="25">
        <v>74</v>
      </c>
      <c r="N12" s="26">
        <f t="shared" ref="N12:N18" si="11">M12/B12</f>
        <v>5.0346643443710407E-4</v>
      </c>
      <c r="O12" s="2" t="s">
        <v>31</v>
      </c>
      <c r="P12" s="122"/>
      <c r="Q12" s="49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</row>
    <row r="13" spans="1:64" s="29" customFormat="1" ht="11.25" customHeight="1" x14ac:dyDescent="0.2">
      <c r="A13" s="206"/>
      <c r="B13" s="81">
        <f>M13+K13+I13+G13+E13+C13</f>
        <v>11</v>
      </c>
      <c r="C13" s="82">
        <f>'11-А'!D39</f>
        <v>0</v>
      </c>
      <c r="D13" s="83">
        <f t="shared" si="6"/>
        <v>0</v>
      </c>
      <c r="E13" s="82">
        <f>'11-А'!D38</f>
        <v>1</v>
      </c>
      <c r="F13" s="83">
        <f t="shared" si="7"/>
        <v>9.0909090909090912E-2</v>
      </c>
      <c r="G13" s="84">
        <f>'11-А'!D37</f>
        <v>8</v>
      </c>
      <c r="H13" s="83">
        <f t="shared" si="8"/>
        <v>0.72727272727272729</v>
      </c>
      <c r="I13" s="82">
        <f>'11-А'!D36</f>
        <v>2</v>
      </c>
      <c r="J13" s="83">
        <f t="shared" si="9"/>
        <v>0.18181818181818182</v>
      </c>
      <c r="K13" s="84">
        <f>'11-А'!D35</f>
        <v>0</v>
      </c>
      <c r="L13" s="85">
        <f t="shared" si="10"/>
        <v>0</v>
      </c>
      <c r="M13" s="86">
        <f>'11-А'!D34</f>
        <v>0</v>
      </c>
      <c r="N13" s="87">
        <f t="shared" si="11"/>
        <v>0</v>
      </c>
      <c r="O13" s="88" t="s">
        <v>18</v>
      </c>
      <c r="P13" s="122" t="str">
        <f>'11-А'!D33</f>
        <v>Долінко О.В.</v>
      </c>
      <c r="Q13" s="50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</row>
    <row r="14" spans="1:64" s="29" customFormat="1" ht="11.25" customHeight="1" x14ac:dyDescent="0.2">
      <c r="A14" s="206"/>
      <c r="B14" s="81">
        <f>C14+E14+G14+I14+K14+M14</f>
        <v>31</v>
      </c>
      <c r="C14" s="82">
        <f>'11-Б'!D45</f>
        <v>0</v>
      </c>
      <c r="D14" s="83">
        <f t="shared" si="6"/>
        <v>0</v>
      </c>
      <c r="E14" s="82">
        <f>'11-Б'!D44</f>
        <v>0</v>
      </c>
      <c r="F14" s="83">
        <f t="shared" si="7"/>
        <v>0</v>
      </c>
      <c r="G14" s="84">
        <f>'11-Б'!D43</f>
        <v>19</v>
      </c>
      <c r="H14" s="83">
        <f t="shared" si="8"/>
        <v>0.61290322580645162</v>
      </c>
      <c r="I14" s="82">
        <f>'11-Б'!D42</f>
        <v>5</v>
      </c>
      <c r="J14" s="83">
        <f t="shared" si="9"/>
        <v>0.16129032258064516</v>
      </c>
      <c r="K14" s="84">
        <f>'11-Б'!D41</f>
        <v>6</v>
      </c>
      <c r="L14" s="85">
        <f t="shared" si="10"/>
        <v>0.19354838709677419</v>
      </c>
      <c r="M14" s="86">
        <f>'11-Б'!D40</f>
        <v>1</v>
      </c>
      <c r="N14" s="87">
        <f t="shared" si="11"/>
        <v>3.2258064516129031E-2</v>
      </c>
      <c r="O14" s="88" t="s">
        <v>19</v>
      </c>
      <c r="P14" s="122" t="str">
        <f>'11-Б'!D39</f>
        <v>Свириденко О.Л.</v>
      </c>
      <c r="Q14" s="50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64" s="29" customFormat="1" ht="11.25" hidden="1" customHeight="1" x14ac:dyDescent="0.2">
      <c r="A15" s="206"/>
      <c r="B15" s="81">
        <f>C15+E15+G15+I15+K15+M15</f>
        <v>0</v>
      </c>
      <c r="C15" s="82">
        <f>'11-В'!D41</f>
        <v>0</v>
      </c>
      <c r="D15" s="83" t="e">
        <f>C15/B15</f>
        <v>#DIV/0!</v>
      </c>
      <c r="E15" s="82">
        <f>'11-В'!D40</f>
        <v>0</v>
      </c>
      <c r="F15" s="83" t="e">
        <f t="shared" si="7"/>
        <v>#DIV/0!</v>
      </c>
      <c r="G15" s="84">
        <f>'11-В'!D39</f>
        <v>0</v>
      </c>
      <c r="H15" s="83" t="e">
        <f t="shared" si="8"/>
        <v>#DIV/0!</v>
      </c>
      <c r="I15" s="82">
        <f>'11-В'!D38</f>
        <v>0</v>
      </c>
      <c r="J15" s="83" t="e">
        <f t="shared" si="9"/>
        <v>#DIV/0!</v>
      </c>
      <c r="K15" s="84">
        <f>'11-В'!D37</f>
        <v>0</v>
      </c>
      <c r="L15" s="85" t="e">
        <f t="shared" si="10"/>
        <v>#DIV/0!</v>
      </c>
      <c r="M15" s="86">
        <f>'11-В'!D36</f>
        <v>0</v>
      </c>
      <c r="N15" s="87" t="e">
        <f t="shared" si="11"/>
        <v>#DIV/0!</v>
      </c>
      <c r="O15" s="88" t="s">
        <v>20</v>
      </c>
      <c r="P15" s="122" t="str">
        <f>'11-В'!D35</f>
        <v>Загуменна Я.С.</v>
      </c>
      <c r="Q15" s="50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</row>
    <row r="16" spans="1:64" s="29" customFormat="1" ht="11.25" customHeight="1" x14ac:dyDescent="0.2">
      <c r="A16" s="206"/>
      <c r="B16" s="125">
        <f>'11-Г'!D39</f>
        <v>10</v>
      </c>
      <c r="C16" s="109">
        <f>'11-Г'!D38</f>
        <v>0</v>
      </c>
      <c r="D16" s="110">
        <f>C16/B16</f>
        <v>0</v>
      </c>
      <c r="E16" s="109">
        <f>'11-Г'!C37</f>
        <v>0</v>
      </c>
      <c r="F16" s="110">
        <f t="shared" si="7"/>
        <v>0</v>
      </c>
      <c r="G16" s="111">
        <f>'11-Г'!D36</f>
        <v>8</v>
      </c>
      <c r="H16" s="110">
        <f t="shared" si="8"/>
        <v>0.8</v>
      </c>
      <c r="I16" s="109">
        <f>'11-Г'!D35</f>
        <v>2</v>
      </c>
      <c r="J16" s="110">
        <f t="shared" si="9"/>
        <v>0.2</v>
      </c>
      <c r="K16" s="111">
        <f>'11-Г'!D34</f>
        <v>0</v>
      </c>
      <c r="L16" s="112">
        <f t="shared" si="10"/>
        <v>0</v>
      </c>
      <c r="M16" s="97">
        <f>'11-Г'!D33</f>
        <v>0</v>
      </c>
      <c r="N16" s="87">
        <f t="shared" si="11"/>
        <v>0</v>
      </c>
      <c r="O16" s="88" t="s">
        <v>46</v>
      </c>
      <c r="P16" s="122" t="str">
        <f>'11-Г'!D32</f>
        <v>Загуменна Я.С.</v>
      </c>
      <c r="Q16" s="50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</row>
    <row r="17" spans="1:64" s="18" customFormat="1" ht="17.100000000000001" customHeight="1" thickBot="1" x14ac:dyDescent="0.35">
      <c r="A17" s="207"/>
      <c r="B17" s="67">
        <f>B13+B14+B15+B16</f>
        <v>52</v>
      </c>
      <c r="C17" s="68">
        <f>C13+C14+C15+C16</f>
        <v>0</v>
      </c>
      <c r="D17" s="69">
        <f t="shared" si="6"/>
        <v>0</v>
      </c>
      <c r="E17" s="68">
        <f>E13+E14+E15+E16</f>
        <v>1</v>
      </c>
      <c r="F17" s="69">
        <f>E17/B17</f>
        <v>1.9230769230769232E-2</v>
      </c>
      <c r="G17" s="70">
        <f>G13+G14+G15+G16</f>
        <v>35</v>
      </c>
      <c r="H17" s="69">
        <f t="shared" si="8"/>
        <v>0.67307692307692313</v>
      </c>
      <c r="I17" s="68">
        <f>I13+I14+I15+I16</f>
        <v>9</v>
      </c>
      <c r="J17" s="69">
        <f t="shared" si="9"/>
        <v>0.17307692307692307</v>
      </c>
      <c r="K17" s="70">
        <f>K13+K14+K15+K16</f>
        <v>6</v>
      </c>
      <c r="L17" s="71">
        <f t="shared" si="10"/>
        <v>0.11538461538461539</v>
      </c>
      <c r="M17" s="70">
        <f>M13+M14+M15+M16</f>
        <v>1</v>
      </c>
      <c r="N17" s="107">
        <f t="shared" si="11"/>
        <v>1.9230769230769232E-2</v>
      </c>
      <c r="O17" s="108" t="s">
        <v>30</v>
      </c>
      <c r="P17" s="122"/>
      <c r="Q17" s="49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</row>
    <row r="18" spans="1:64" s="17" customFormat="1" ht="17.100000000000001" customHeight="1" thickTop="1" x14ac:dyDescent="0.3">
      <c r="A18" s="222" t="s">
        <v>2</v>
      </c>
      <c r="B18" s="143">
        <f>C18+E18+G18+I18+M18+K18</f>
        <v>140496</v>
      </c>
      <c r="C18" s="144">
        <v>5023</v>
      </c>
      <c r="D18" s="145">
        <f t="shared" si="6"/>
        <v>3.5751907527616443E-2</v>
      </c>
      <c r="E18" s="146">
        <v>62457</v>
      </c>
      <c r="F18" s="147">
        <f t="shared" si="7"/>
        <v>0.44454646395626923</v>
      </c>
      <c r="G18" s="144">
        <v>62346</v>
      </c>
      <c r="H18" s="145">
        <f t="shared" si="8"/>
        <v>0.44375640587632387</v>
      </c>
      <c r="I18" s="146">
        <v>7563</v>
      </c>
      <c r="J18" s="147">
        <f t="shared" si="9"/>
        <v>5.3830714041680904E-2</v>
      </c>
      <c r="K18" s="144">
        <v>2972</v>
      </c>
      <c r="L18" s="148">
        <f t="shared" si="10"/>
        <v>2.1153627149527388E-2</v>
      </c>
      <c r="M18" s="149">
        <v>135</v>
      </c>
      <c r="N18" s="150">
        <f t="shared" si="11"/>
        <v>9.6088144858216601E-4</v>
      </c>
      <c r="O18" s="151" t="s">
        <v>31</v>
      </c>
      <c r="P18" s="124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64" s="29" customFormat="1" ht="12" customHeight="1" x14ac:dyDescent="0.2">
      <c r="A19" s="206"/>
      <c r="B19" s="81">
        <f>M19+K19+I19+G19+E19+C19</f>
        <v>17</v>
      </c>
      <c r="C19" s="82">
        <f>'11-А'!E39</f>
        <v>0</v>
      </c>
      <c r="D19" s="83">
        <f t="shared" ref="D19:D24" si="12">C19/B19</f>
        <v>0</v>
      </c>
      <c r="E19" s="82">
        <f>'11-А'!E38</f>
        <v>0</v>
      </c>
      <c r="F19" s="83">
        <f t="shared" ref="F19:F22" si="13">E19/B19</f>
        <v>0</v>
      </c>
      <c r="G19" s="84">
        <f>'11-А'!E37</f>
        <v>13</v>
      </c>
      <c r="H19" s="83">
        <f t="shared" ref="H19:H24" si="14">G19/B19</f>
        <v>0.76470588235294112</v>
      </c>
      <c r="I19" s="82">
        <f>'11-А'!E36</f>
        <v>3</v>
      </c>
      <c r="J19" s="83">
        <f t="shared" ref="J19:J24" si="15">I19/B19</f>
        <v>0.17647058823529413</v>
      </c>
      <c r="K19" s="84">
        <f>'11-А'!E35</f>
        <v>1</v>
      </c>
      <c r="L19" s="85">
        <f t="shared" ref="L19:L24" si="16">K19/B19</f>
        <v>5.8823529411764705E-2</v>
      </c>
      <c r="M19" s="86">
        <f>'11-А'!E34</f>
        <v>0</v>
      </c>
      <c r="N19" s="87">
        <f t="shared" ref="N19:N24" si="17">M19/B19</f>
        <v>0</v>
      </c>
      <c r="O19" s="88" t="s">
        <v>18</v>
      </c>
      <c r="P19" s="122" t="s">
        <v>23</v>
      </c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</row>
    <row r="20" spans="1:64" s="29" customFormat="1" ht="12" customHeight="1" x14ac:dyDescent="0.2">
      <c r="A20" s="206"/>
      <c r="B20" s="81">
        <f>C20+E20+G20+I20+K20+M20</f>
        <v>6</v>
      </c>
      <c r="C20" s="82">
        <f>'11-Б'!E45</f>
        <v>0</v>
      </c>
      <c r="D20" s="83">
        <f t="shared" si="12"/>
        <v>0</v>
      </c>
      <c r="E20" s="82">
        <f>'11-Б'!E44</f>
        <v>0</v>
      </c>
      <c r="F20" s="83">
        <f t="shared" si="13"/>
        <v>0</v>
      </c>
      <c r="G20" s="84">
        <f>'11-Б'!E43</f>
        <v>5</v>
      </c>
      <c r="H20" s="83">
        <f t="shared" si="14"/>
        <v>0.83333333333333337</v>
      </c>
      <c r="I20" s="82">
        <f>'11-Б'!E42</f>
        <v>1</v>
      </c>
      <c r="J20" s="83">
        <f t="shared" si="15"/>
        <v>0.16666666666666666</v>
      </c>
      <c r="K20" s="84">
        <f>'11-Б'!E41</f>
        <v>0</v>
      </c>
      <c r="L20" s="85">
        <f t="shared" si="16"/>
        <v>0</v>
      </c>
      <c r="M20" s="86">
        <f>'11-Б'!E40</f>
        <v>0</v>
      </c>
      <c r="N20" s="87">
        <f t="shared" si="17"/>
        <v>0</v>
      </c>
      <c r="O20" s="88" t="s">
        <v>19</v>
      </c>
      <c r="P20" s="122" t="s">
        <v>23</v>
      </c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</row>
    <row r="21" spans="1:64" s="29" customFormat="1" ht="12" customHeight="1" x14ac:dyDescent="0.2">
      <c r="A21" s="206"/>
      <c r="B21" s="81">
        <f>C21+E21+G21+I21+K21+M21</f>
        <v>29</v>
      </c>
      <c r="C21" s="82">
        <f>'11-В'!E41</f>
        <v>0</v>
      </c>
      <c r="D21" s="83">
        <f t="shared" si="12"/>
        <v>0</v>
      </c>
      <c r="E21" s="82">
        <f>'11-В'!E40</f>
        <v>0</v>
      </c>
      <c r="F21" s="83">
        <f t="shared" si="13"/>
        <v>0</v>
      </c>
      <c r="G21" s="84">
        <f>'11-В'!E39</f>
        <v>16</v>
      </c>
      <c r="H21" s="83">
        <f t="shared" si="14"/>
        <v>0.55172413793103448</v>
      </c>
      <c r="I21" s="82">
        <f>'11-В'!E38</f>
        <v>7</v>
      </c>
      <c r="J21" s="83">
        <f t="shared" si="15"/>
        <v>0.2413793103448276</v>
      </c>
      <c r="K21" s="84">
        <f>'11-В'!E37</f>
        <v>6</v>
      </c>
      <c r="L21" s="85">
        <f t="shared" si="16"/>
        <v>0.20689655172413793</v>
      </c>
      <c r="M21" s="86">
        <f>'11-В'!E36</f>
        <v>0</v>
      </c>
      <c r="N21" s="87">
        <f t="shared" si="17"/>
        <v>0</v>
      </c>
      <c r="O21" s="88" t="s">
        <v>20</v>
      </c>
      <c r="P21" s="122" t="s">
        <v>24</v>
      </c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</row>
    <row r="22" spans="1:64" s="29" customFormat="1" ht="12" customHeight="1" x14ac:dyDescent="0.2">
      <c r="A22" s="206"/>
      <c r="B22" s="125">
        <f>C22+E22+G22+I22+K22+M22</f>
        <v>16</v>
      </c>
      <c r="C22" s="109">
        <f>'11-Г'!E38</f>
        <v>0</v>
      </c>
      <c r="D22" s="110">
        <f t="shared" si="12"/>
        <v>0</v>
      </c>
      <c r="E22" s="109">
        <f>'11-Г'!E37</f>
        <v>1</v>
      </c>
      <c r="F22" s="110">
        <f t="shared" si="13"/>
        <v>6.25E-2</v>
      </c>
      <c r="G22" s="111">
        <f>'11-Г'!E36</f>
        <v>11</v>
      </c>
      <c r="H22" s="110">
        <f t="shared" si="14"/>
        <v>0.6875</v>
      </c>
      <c r="I22" s="109">
        <f>'11-Г'!E35</f>
        <v>4</v>
      </c>
      <c r="J22" s="110">
        <f t="shared" si="15"/>
        <v>0.25</v>
      </c>
      <c r="K22" s="111">
        <f>'11-Г'!E34</f>
        <v>0</v>
      </c>
      <c r="L22" s="112">
        <f t="shared" si="16"/>
        <v>0</v>
      </c>
      <c r="M22" s="97">
        <f>'11-Г'!E33</f>
        <v>0</v>
      </c>
      <c r="N22" s="87">
        <f t="shared" si="17"/>
        <v>0</v>
      </c>
      <c r="O22" s="88" t="s">
        <v>46</v>
      </c>
      <c r="P22" s="122" t="str">
        <f>'11-Г'!E32</f>
        <v>Горобець Д.О.</v>
      </c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s="18" customFormat="1" ht="17.100000000000001" customHeight="1" thickBot="1" x14ac:dyDescent="0.35">
      <c r="A23" s="207"/>
      <c r="B23" s="67">
        <f>B19+B20+B21+B22</f>
        <v>68</v>
      </c>
      <c r="C23" s="68">
        <f>C19+C20+C21+C22</f>
        <v>0</v>
      </c>
      <c r="D23" s="69">
        <f t="shared" si="12"/>
        <v>0</v>
      </c>
      <c r="E23" s="68">
        <f>E19+E20+E21+E22</f>
        <v>1</v>
      </c>
      <c r="F23" s="69">
        <f>E23/B23</f>
        <v>1.4705882352941176E-2</v>
      </c>
      <c r="G23" s="70">
        <f>G19+G20+G21+G22</f>
        <v>45</v>
      </c>
      <c r="H23" s="69">
        <f t="shared" si="14"/>
        <v>0.66176470588235292</v>
      </c>
      <c r="I23" s="68">
        <f>I19+I20+I21+I22</f>
        <v>15</v>
      </c>
      <c r="J23" s="69">
        <f t="shared" si="15"/>
        <v>0.22058823529411764</v>
      </c>
      <c r="K23" s="70">
        <f>K19+K20+K21+K22</f>
        <v>7</v>
      </c>
      <c r="L23" s="71">
        <f t="shared" si="16"/>
        <v>0.10294117647058823</v>
      </c>
      <c r="M23" s="70">
        <f>M19+M20+M21+M22</f>
        <v>0</v>
      </c>
      <c r="N23" s="107">
        <f t="shared" si="17"/>
        <v>0</v>
      </c>
      <c r="O23" s="108" t="s">
        <v>30</v>
      </c>
      <c r="P23" s="122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</row>
    <row r="24" spans="1:64" s="17" customFormat="1" ht="17.100000000000001" hidden="1" customHeight="1" thickTop="1" x14ac:dyDescent="0.3">
      <c r="A24" s="222" t="s">
        <v>3</v>
      </c>
      <c r="B24" s="19">
        <f>C24+E24+G24+I24+K24+M24</f>
        <v>8385</v>
      </c>
      <c r="C24" s="20">
        <v>768</v>
      </c>
      <c r="D24" s="21">
        <f t="shared" si="12"/>
        <v>9.1592128801431125E-2</v>
      </c>
      <c r="E24" s="22">
        <v>3292</v>
      </c>
      <c r="F24" s="23">
        <f t="shared" ref="F24:F25" si="18">E24/B24</f>
        <v>0.39260584376863444</v>
      </c>
      <c r="G24" s="20">
        <v>3716</v>
      </c>
      <c r="H24" s="21">
        <f t="shared" si="14"/>
        <v>0.44317233154442459</v>
      </c>
      <c r="I24" s="22">
        <v>426</v>
      </c>
      <c r="J24" s="23">
        <f t="shared" si="15"/>
        <v>5.0805008944543831E-2</v>
      </c>
      <c r="K24" s="20">
        <v>178</v>
      </c>
      <c r="L24" s="24">
        <f t="shared" si="16"/>
        <v>2.1228384019081694E-2</v>
      </c>
      <c r="M24" s="27">
        <v>5</v>
      </c>
      <c r="N24" s="28">
        <f t="shared" si="17"/>
        <v>5.963029218843172E-4</v>
      </c>
      <c r="O24" s="2" t="s">
        <v>31</v>
      </c>
      <c r="P24" s="122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</row>
    <row r="25" spans="1:64" s="30" customFormat="1" ht="12" hidden="1" customHeight="1" x14ac:dyDescent="0.2">
      <c r="A25" s="206"/>
      <c r="B25" s="133">
        <f>M25+K25+I25+G25+E25+C25</f>
        <v>0</v>
      </c>
      <c r="C25" s="134">
        <f>'11-А'!K39</f>
        <v>0</v>
      </c>
      <c r="D25" s="135" t="e">
        <f t="shared" ref="D25:D33" si="19">C25/B25</f>
        <v>#DIV/0!</v>
      </c>
      <c r="E25" s="134">
        <f>'11-А'!K38</f>
        <v>0</v>
      </c>
      <c r="F25" s="135" t="e">
        <f t="shared" si="18"/>
        <v>#DIV/0!</v>
      </c>
      <c r="G25" s="136">
        <f>'11-А'!N22</f>
        <v>0</v>
      </c>
      <c r="H25" s="135" t="e">
        <f t="shared" ref="H25:H33" si="20">G25/B25</f>
        <v>#DIV/0!</v>
      </c>
      <c r="I25" s="134">
        <f>'11-А'!K36</f>
        <v>0</v>
      </c>
      <c r="J25" s="135" t="e">
        <f t="shared" ref="J25:J33" si="21">I25/B25</f>
        <v>#DIV/0!</v>
      </c>
      <c r="K25" s="136">
        <f>'11-А'!K35</f>
        <v>0</v>
      </c>
      <c r="L25" s="137" t="e">
        <f t="shared" ref="L25:L33" si="22">K25/B25</f>
        <v>#DIV/0!</v>
      </c>
      <c r="M25" s="138">
        <f>'11-А'!K34</f>
        <v>0</v>
      </c>
      <c r="N25" s="139" t="e">
        <f t="shared" ref="N25:N33" si="23">M25/B25</f>
        <v>#DIV/0!</v>
      </c>
      <c r="O25" s="140" t="s">
        <v>18</v>
      </c>
      <c r="P25" s="122" t="str">
        <f>'11-А'!K33</f>
        <v>Литвин М.Ю.</v>
      </c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6" spans="1:64" s="18" customFormat="1" ht="21" hidden="1" customHeight="1" thickBot="1" x14ac:dyDescent="0.35">
      <c r="A26" s="207"/>
      <c r="B26" s="67">
        <f>B25</f>
        <v>0</v>
      </c>
      <c r="C26" s="68">
        <f>C25</f>
        <v>0</v>
      </c>
      <c r="D26" s="69" t="e">
        <f t="shared" si="19"/>
        <v>#DIV/0!</v>
      </c>
      <c r="E26" s="68">
        <f>E25</f>
        <v>0</v>
      </c>
      <c r="F26" s="69" t="e">
        <f>E26/B26</f>
        <v>#DIV/0!</v>
      </c>
      <c r="G26" s="70">
        <f>G25</f>
        <v>0</v>
      </c>
      <c r="H26" s="69" t="e">
        <f t="shared" si="20"/>
        <v>#DIV/0!</v>
      </c>
      <c r="I26" s="68">
        <f>I25</f>
        <v>0</v>
      </c>
      <c r="J26" s="69" t="e">
        <f t="shared" si="21"/>
        <v>#DIV/0!</v>
      </c>
      <c r="K26" s="70">
        <f>K25</f>
        <v>0</v>
      </c>
      <c r="L26" s="71" t="e">
        <f t="shared" si="22"/>
        <v>#DIV/0!</v>
      </c>
      <c r="M26" s="70">
        <f>M25</f>
        <v>0</v>
      </c>
      <c r="N26" s="72" t="e">
        <f t="shared" si="23"/>
        <v>#DIV/0!</v>
      </c>
      <c r="O26" s="73" t="s">
        <v>30</v>
      </c>
      <c r="P26" s="122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64" s="17" customFormat="1" ht="17.100000000000001" customHeight="1" thickTop="1" x14ac:dyDescent="0.3">
      <c r="A27" s="222" t="s">
        <v>4</v>
      </c>
      <c r="B27" s="19">
        <f>C27+E27+G27+I27+K27+M27</f>
        <v>75575</v>
      </c>
      <c r="C27" s="20">
        <v>6615</v>
      </c>
      <c r="D27" s="21">
        <f t="shared" si="19"/>
        <v>8.7528944756864041E-2</v>
      </c>
      <c r="E27" s="22">
        <v>29748</v>
      </c>
      <c r="F27" s="23">
        <f t="shared" ref="F27:F31" si="24">E27/B27</f>
        <v>0.39362222957327159</v>
      </c>
      <c r="G27" s="20">
        <v>32957</v>
      </c>
      <c r="H27" s="21">
        <f t="shared" si="20"/>
        <v>0.43608336089976846</v>
      </c>
      <c r="I27" s="22">
        <v>4220</v>
      </c>
      <c r="J27" s="23">
        <f t="shared" si="21"/>
        <v>5.5838570956003968E-2</v>
      </c>
      <c r="K27" s="20">
        <v>1947</v>
      </c>
      <c r="L27" s="24">
        <f t="shared" si="22"/>
        <v>2.5762487595104203E-2</v>
      </c>
      <c r="M27" s="27">
        <v>88</v>
      </c>
      <c r="N27" s="28">
        <f t="shared" si="23"/>
        <v>1.1644062189877604E-3</v>
      </c>
      <c r="O27" s="2" t="s">
        <v>31</v>
      </c>
      <c r="P27" s="122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</row>
    <row r="28" spans="1:64" s="29" customFormat="1" ht="37.5" customHeight="1" x14ac:dyDescent="0.2">
      <c r="A28" s="206"/>
      <c r="B28" s="81">
        <f>M28+K28+I28+G28+E28+C28</f>
        <v>17</v>
      </c>
      <c r="C28" s="82">
        <f>'11-А'!F39+'11-А'!G39+'11-А'!H39</f>
        <v>0</v>
      </c>
      <c r="D28" s="83">
        <f t="shared" si="19"/>
        <v>0</v>
      </c>
      <c r="E28" s="82">
        <f>'11-А'!F38+'11-А'!G38+'11-А'!H38</f>
        <v>0</v>
      </c>
      <c r="F28" s="83">
        <f t="shared" si="24"/>
        <v>0</v>
      </c>
      <c r="G28" s="84">
        <f>'11-А'!F37+'11-А'!G37+'11-А'!H37</f>
        <v>12</v>
      </c>
      <c r="H28" s="83">
        <f t="shared" si="20"/>
        <v>0.70588235294117652</v>
      </c>
      <c r="I28" s="82">
        <f>'11-А'!F36+'11-А'!G36+'11-А'!H36</f>
        <v>5</v>
      </c>
      <c r="J28" s="83">
        <f t="shared" si="21"/>
        <v>0.29411764705882354</v>
      </c>
      <c r="K28" s="84">
        <f>'11-А'!F35+'11-А'!G35+'11-А'!H35</f>
        <v>0</v>
      </c>
      <c r="L28" s="85">
        <f t="shared" si="22"/>
        <v>0</v>
      </c>
      <c r="M28" s="86">
        <f>'11-А'!F34+'11-А'!G34+'11-А'!H34</f>
        <v>0</v>
      </c>
      <c r="N28" s="87">
        <f t="shared" si="23"/>
        <v>0</v>
      </c>
      <c r="O28" s="88" t="s">
        <v>18</v>
      </c>
      <c r="P28" s="122" t="str">
        <f>CONCATENATE('11-А'!F33,
'11-А'!G33,
'11-А'!H33)</f>
        <v>Леоновець А.С. Андріанова С.В.Зозуля Н.В.</v>
      </c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s="29" customFormat="1" ht="34.5" customHeight="1" x14ac:dyDescent="0.2">
      <c r="A29" s="206"/>
      <c r="B29" s="81">
        <f>C29+E29+G29+I29+K29+M29</f>
        <v>11</v>
      </c>
      <c r="C29" s="82">
        <f>'11-Б'!F45+'11-Б'!G45+'11-Б'!H45</f>
        <v>0</v>
      </c>
      <c r="D29" s="83">
        <f t="shared" si="19"/>
        <v>0</v>
      </c>
      <c r="E29" s="82">
        <f>'11-Б'!F44+'11-Б'!G44+'11-Б'!H44</f>
        <v>0</v>
      </c>
      <c r="F29" s="83">
        <f t="shared" si="24"/>
        <v>0</v>
      </c>
      <c r="G29" s="84">
        <f>'11-Б'!F43+'11-Б'!G43+'11-Б'!H43</f>
        <v>9</v>
      </c>
      <c r="H29" s="83">
        <f t="shared" si="20"/>
        <v>0.81818181818181823</v>
      </c>
      <c r="I29" s="82">
        <f>'11-Б'!F42+'11-Б'!G42+'11-Б'!H42</f>
        <v>1</v>
      </c>
      <c r="J29" s="83">
        <f t="shared" si="21"/>
        <v>9.0909090909090912E-2</v>
      </c>
      <c r="K29" s="84">
        <f>'11-Б'!F41+'11-Б'!G41+'11-Б'!H41</f>
        <v>1</v>
      </c>
      <c r="L29" s="85">
        <f t="shared" si="22"/>
        <v>9.0909090909090912E-2</v>
      </c>
      <c r="M29" s="86">
        <f>'11-Б'!F40+'11-Б'!G40+'11-Б'!H40</f>
        <v>0</v>
      </c>
      <c r="N29" s="87">
        <f t="shared" si="23"/>
        <v>0</v>
      </c>
      <c r="O29" s="88" t="s">
        <v>19</v>
      </c>
      <c r="P29" s="122" t="str">
        <f>'11-Б'!F39&amp;'11-Б'!G39&amp;'11-Б'!H39</f>
        <v>Леоновець А.С.Нікітенко Н.П. Прибора Р.І.</v>
      </c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</row>
    <row r="30" spans="1:64" s="29" customFormat="1" ht="34.5" customHeight="1" x14ac:dyDescent="0.2">
      <c r="A30" s="206"/>
      <c r="B30" s="81">
        <f>C30+E30+G30+I30+K30+M30</f>
        <v>26</v>
      </c>
      <c r="C30" s="82">
        <f>'11-В'!F41+'11-В'!G41+'11-В'!H41</f>
        <v>0</v>
      </c>
      <c r="D30" s="83">
        <f t="shared" si="19"/>
        <v>0</v>
      </c>
      <c r="E30" s="82">
        <f>'11-В'!F40+'11-В'!G40+'11-В'!H40</f>
        <v>6</v>
      </c>
      <c r="F30" s="83">
        <f t="shared" si="24"/>
        <v>0.23076923076923078</v>
      </c>
      <c r="G30" s="84">
        <f>'11-В'!F39+'11-В'!G39+'11-В'!H39</f>
        <v>17</v>
      </c>
      <c r="H30" s="83">
        <f t="shared" si="20"/>
        <v>0.65384615384615385</v>
      </c>
      <c r="I30" s="82">
        <f>'11-В'!F38+'11-В'!G38+'11-В'!H38</f>
        <v>2</v>
      </c>
      <c r="J30" s="83">
        <f t="shared" si="21"/>
        <v>7.6923076923076927E-2</v>
      </c>
      <c r="K30" s="84">
        <f>'11-В'!F37+'11-В'!G37+'11-В'!H37</f>
        <v>1</v>
      </c>
      <c r="L30" s="85">
        <f t="shared" si="22"/>
        <v>3.8461538461538464E-2</v>
      </c>
      <c r="M30" s="86">
        <f>'11-В'!F36+'11-В'!G36+'11-В'!H36</f>
        <v>0</v>
      </c>
      <c r="N30" s="87">
        <f t="shared" si="23"/>
        <v>0</v>
      </c>
      <c r="O30" s="88" t="s">
        <v>20</v>
      </c>
      <c r="P30" s="122" t="str">
        <f>'11-В'!F35&amp;'11-В'!G35&amp;'11-В'!H35</f>
        <v>Леоновець А.С.Прибора Р.І. Нікітенко Н.П.</v>
      </c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</row>
    <row r="31" spans="1:64" s="29" customFormat="1" ht="34.5" customHeight="1" x14ac:dyDescent="0.2">
      <c r="A31" s="206"/>
      <c r="B31" s="125">
        <f>'11-Г'!F39+'11-Г'!G39+'11-Г'!H39</f>
        <v>13</v>
      </c>
      <c r="C31" s="109">
        <f>'11-Г'!F38+'11-Г'!G38+'11-Г'!H38</f>
        <v>0</v>
      </c>
      <c r="D31" s="110">
        <f t="shared" si="19"/>
        <v>0</v>
      </c>
      <c r="E31" s="109">
        <f>'11-Г'!F37+'11-Г'!G37+'11-Г'!H37</f>
        <v>3</v>
      </c>
      <c r="F31" s="110">
        <f t="shared" si="24"/>
        <v>0.23076923076923078</v>
      </c>
      <c r="G31" s="111">
        <f>'11-Г'!F36+'11-Г'!G36+'11-Г'!H36</f>
        <v>10</v>
      </c>
      <c r="H31" s="110">
        <f t="shared" si="20"/>
        <v>0.76923076923076927</v>
      </c>
      <c r="I31" s="109">
        <f>'11-Г'!F35+'11-Г'!G35+'11-Г'!H35</f>
        <v>0</v>
      </c>
      <c r="J31" s="110">
        <f t="shared" si="21"/>
        <v>0</v>
      </c>
      <c r="K31" s="111">
        <f>'11-Г'!F34+'11-Г'!G34+'11-Г'!H34</f>
        <v>0</v>
      </c>
      <c r="L31" s="112">
        <f t="shared" si="22"/>
        <v>0</v>
      </c>
      <c r="M31" s="97">
        <f>'11-Г'!F33+'11-Г'!G33+'11-Г'!H33</f>
        <v>0</v>
      </c>
      <c r="N31" s="87">
        <f t="shared" si="23"/>
        <v>0</v>
      </c>
      <c r="O31" s="88" t="s">
        <v>46</v>
      </c>
      <c r="P31" s="122" t="str">
        <f>'11-Г'!F32&amp;'11-Г'!G32&amp;'11-Г'!H32</f>
        <v>Зозуля Н.В. Андріанова С.В. Прибора Р.І.</v>
      </c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</row>
    <row r="32" spans="1:64" s="18" customFormat="1" ht="17.100000000000001" customHeight="1" thickBot="1" x14ac:dyDescent="0.35">
      <c r="A32" s="206"/>
      <c r="B32" s="67">
        <f>B28+B29+B30+B31</f>
        <v>67</v>
      </c>
      <c r="C32" s="68">
        <f>C28+C29+C30+C31</f>
        <v>0</v>
      </c>
      <c r="D32" s="69">
        <f t="shared" si="19"/>
        <v>0</v>
      </c>
      <c r="E32" s="68">
        <f>E28+E29+E30+E31</f>
        <v>9</v>
      </c>
      <c r="F32" s="69">
        <f>E32/B32</f>
        <v>0.13432835820895522</v>
      </c>
      <c r="G32" s="70">
        <f>G28+G29+G30+G31</f>
        <v>48</v>
      </c>
      <c r="H32" s="69">
        <f t="shared" si="20"/>
        <v>0.71641791044776115</v>
      </c>
      <c r="I32" s="68">
        <f>I28+I29+I30+I31</f>
        <v>8</v>
      </c>
      <c r="J32" s="69">
        <f t="shared" si="21"/>
        <v>0.11940298507462686</v>
      </c>
      <c r="K32" s="70">
        <f>K28+K29+K30+K31</f>
        <v>2</v>
      </c>
      <c r="L32" s="71">
        <f t="shared" si="22"/>
        <v>2.9850746268656716E-2</v>
      </c>
      <c r="M32" s="70">
        <f>M28+M29+M30+M31</f>
        <v>0</v>
      </c>
      <c r="N32" s="107">
        <f t="shared" si="23"/>
        <v>0</v>
      </c>
      <c r="O32" s="108" t="s">
        <v>30</v>
      </c>
      <c r="P32" s="123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</row>
    <row r="33" spans="1:64" s="17" customFormat="1" ht="17.100000000000001" customHeight="1" thickTop="1" x14ac:dyDescent="0.3">
      <c r="A33" s="222" t="s">
        <v>5</v>
      </c>
      <c r="B33" s="143">
        <f>C33+E33+G33+I33+K33+M33</f>
        <v>83166</v>
      </c>
      <c r="C33" s="144">
        <v>7560</v>
      </c>
      <c r="D33" s="145">
        <f t="shared" si="19"/>
        <v>9.0902532284827933E-2</v>
      </c>
      <c r="E33" s="146">
        <v>32999</v>
      </c>
      <c r="F33" s="147">
        <f t="shared" ref="F33:F37" si="25">E33/B33</f>
        <v>0.39678474376548106</v>
      </c>
      <c r="G33" s="144">
        <v>35706</v>
      </c>
      <c r="H33" s="145">
        <f t="shared" si="20"/>
        <v>0.4293341028785802</v>
      </c>
      <c r="I33" s="146">
        <v>4789</v>
      </c>
      <c r="J33" s="147">
        <f t="shared" si="21"/>
        <v>5.7583627924873149E-2</v>
      </c>
      <c r="K33" s="144">
        <v>2060</v>
      </c>
      <c r="L33" s="148">
        <f t="shared" si="22"/>
        <v>2.47697376331674E-2</v>
      </c>
      <c r="M33" s="149">
        <v>52</v>
      </c>
      <c r="N33" s="150">
        <f t="shared" si="23"/>
        <v>6.2525551307024505E-4</v>
      </c>
      <c r="O33" s="151" t="s">
        <v>31</v>
      </c>
      <c r="P33" s="122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</row>
    <row r="34" spans="1:64" s="17" customFormat="1" ht="12" customHeight="1" x14ac:dyDescent="0.3">
      <c r="A34" s="206"/>
      <c r="B34" s="125">
        <f t="shared" ref="B34:B35" si="26">M34+K34+I34+G34+E34+C34</f>
        <v>2</v>
      </c>
      <c r="C34" s="109">
        <f>'11-А'!I39</f>
        <v>0</v>
      </c>
      <c r="D34" s="83">
        <f t="shared" ref="D34:D44" si="27">C34/B34</f>
        <v>0</v>
      </c>
      <c r="E34" s="109">
        <f>'11-А'!I38</f>
        <v>0</v>
      </c>
      <c r="F34" s="83">
        <f t="shared" si="25"/>
        <v>0</v>
      </c>
      <c r="G34" s="109">
        <f>'11-А'!I37</f>
        <v>1</v>
      </c>
      <c r="H34" s="83">
        <f t="shared" ref="H34:H44" si="28">G34/B34</f>
        <v>0.5</v>
      </c>
      <c r="I34" s="109">
        <f>'11-А'!I36</f>
        <v>1</v>
      </c>
      <c r="J34" s="83">
        <f t="shared" ref="J34:J44" si="29">I34/B34</f>
        <v>0.5</v>
      </c>
      <c r="K34" s="109">
        <f>'11-А'!I35</f>
        <v>0</v>
      </c>
      <c r="L34" s="85">
        <f t="shared" ref="L34:L44" si="30">K34/B34</f>
        <v>0</v>
      </c>
      <c r="M34" s="97">
        <f>'11-А'!I34</f>
        <v>0</v>
      </c>
      <c r="N34" s="87">
        <f t="shared" ref="N34:N44" si="31">M34/B34</f>
        <v>0</v>
      </c>
      <c r="O34" s="165" t="s">
        <v>18</v>
      </c>
      <c r="P34" s="122" t="str">
        <f>'11-А'!I33</f>
        <v>Литвин М.Ю.</v>
      </c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64" s="29" customFormat="1" ht="12" customHeight="1" x14ac:dyDescent="0.2">
      <c r="A35" s="206"/>
      <c r="B35" s="125">
        <f t="shared" si="26"/>
        <v>1</v>
      </c>
      <c r="C35" s="109">
        <f>'11-Б'!I45</f>
        <v>0</v>
      </c>
      <c r="D35" s="83">
        <f t="shared" si="27"/>
        <v>0</v>
      </c>
      <c r="E35" s="109">
        <f>'11-Б'!I44</f>
        <v>0</v>
      </c>
      <c r="F35" s="83">
        <f t="shared" si="25"/>
        <v>0</v>
      </c>
      <c r="G35" s="111">
        <f>'11-Б'!I43</f>
        <v>0</v>
      </c>
      <c r="H35" s="83"/>
      <c r="I35" s="109">
        <f>'11-Б'!I42</f>
        <v>0</v>
      </c>
      <c r="J35" s="83">
        <f t="shared" si="29"/>
        <v>0</v>
      </c>
      <c r="K35" s="109">
        <f>'11-Б'!I41</f>
        <v>1</v>
      </c>
      <c r="L35" s="85">
        <f t="shared" si="30"/>
        <v>1</v>
      </c>
      <c r="M35" s="97">
        <f>'11-Б'!I40</f>
        <v>0</v>
      </c>
      <c r="N35" s="87">
        <f t="shared" si="31"/>
        <v>0</v>
      </c>
      <c r="O35" s="88" t="s">
        <v>19</v>
      </c>
      <c r="P35" s="122" t="s">
        <v>25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64" s="29" customFormat="1" ht="12" customHeight="1" x14ac:dyDescent="0.2">
      <c r="A36" s="206"/>
      <c r="B36" s="125">
        <f>M36+K36+I36+G36+E36+C36</f>
        <v>1</v>
      </c>
      <c r="C36" s="109">
        <f>'11-В'!I41</f>
        <v>0</v>
      </c>
      <c r="D36" s="110">
        <f t="shared" si="27"/>
        <v>0</v>
      </c>
      <c r="E36" s="109">
        <f>'11-В'!I40</f>
        <v>0</v>
      </c>
      <c r="F36" s="110">
        <f t="shared" si="25"/>
        <v>0</v>
      </c>
      <c r="G36" s="111">
        <f>'11-В'!I39</f>
        <v>1</v>
      </c>
      <c r="H36" s="110">
        <f t="shared" si="28"/>
        <v>1</v>
      </c>
      <c r="I36" s="109">
        <f>'11-В'!I38</f>
        <v>0</v>
      </c>
      <c r="J36" s="110">
        <f t="shared" si="29"/>
        <v>0</v>
      </c>
      <c r="K36" s="109">
        <f>'11-В'!I37</f>
        <v>0</v>
      </c>
      <c r="L36" s="112">
        <f t="shared" si="30"/>
        <v>0</v>
      </c>
      <c r="M36" s="97">
        <f>'11-В'!I36</f>
        <v>0</v>
      </c>
      <c r="N36" s="152">
        <f t="shared" si="31"/>
        <v>0</v>
      </c>
      <c r="O36" s="153" t="s">
        <v>20</v>
      </c>
      <c r="P36" s="122" t="str">
        <f>'11-В'!I35</f>
        <v>Литвин М.Ю.</v>
      </c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</row>
    <row r="37" spans="1:64" s="29" customFormat="1" ht="12" customHeight="1" x14ac:dyDescent="0.2">
      <c r="A37" s="206"/>
      <c r="B37" s="125">
        <f>M37+K37+I37+G37+E37+C37</f>
        <v>3</v>
      </c>
      <c r="C37" s="109">
        <f>'11-Г'!I38</f>
        <v>0</v>
      </c>
      <c r="D37" s="110">
        <f t="shared" si="27"/>
        <v>0</v>
      </c>
      <c r="E37" s="109">
        <f>'11-Г'!I37</f>
        <v>0</v>
      </c>
      <c r="F37" s="110">
        <f t="shared" si="25"/>
        <v>0</v>
      </c>
      <c r="G37" s="111">
        <f>'11-Г'!I36</f>
        <v>0</v>
      </c>
      <c r="H37" s="110">
        <f t="shared" si="28"/>
        <v>0</v>
      </c>
      <c r="I37" s="109">
        <f>'11-Г'!I35</f>
        <v>2</v>
      </c>
      <c r="J37" s="110">
        <f t="shared" si="29"/>
        <v>0.66666666666666663</v>
      </c>
      <c r="K37" s="109">
        <f>'11-Г'!I34</f>
        <v>1</v>
      </c>
      <c r="L37" s="112">
        <f t="shared" si="30"/>
        <v>0.33333333333333331</v>
      </c>
      <c r="M37" s="97">
        <f>'11-Г'!I33</f>
        <v>0</v>
      </c>
      <c r="N37" s="152">
        <f t="shared" si="31"/>
        <v>0</v>
      </c>
      <c r="O37" s="153" t="s">
        <v>46</v>
      </c>
      <c r="P37" s="122" t="str">
        <f>'11-Г'!I32</f>
        <v>Литвин М.Ю.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s="18" customFormat="1" ht="17.100000000000001" customHeight="1" thickBot="1" x14ac:dyDescent="0.35">
      <c r="A38" s="207"/>
      <c r="B38" s="67">
        <f>B34+B35+B36+B37</f>
        <v>7</v>
      </c>
      <c r="C38" s="68">
        <f>C35+C36+C37+C34</f>
        <v>0</v>
      </c>
      <c r="D38" s="69">
        <f t="shared" si="27"/>
        <v>0</v>
      </c>
      <c r="E38" s="68">
        <f>E35+E36+E37+E34</f>
        <v>0</v>
      </c>
      <c r="F38" s="69">
        <f>E38/B38</f>
        <v>0</v>
      </c>
      <c r="G38" s="70">
        <f>G34+G35+G36+G37</f>
        <v>2</v>
      </c>
      <c r="H38" s="69">
        <f t="shared" si="28"/>
        <v>0.2857142857142857</v>
      </c>
      <c r="I38" s="68">
        <f>I35+I36+I37+I34</f>
        <v>3</v>
      </c>
      <c r="J38" s="69">
        <f t="shared" si="29"/>
        <v>0.42857142857142855</v>
      </c>
      <c r="K38" s="70">
        <f>K35+K36+K37+K34</f>
        <v>2</v>
      </c>
      <c r="L38" s="71">
        <f t="shared" si="30"/>
        <v>0.2857142857142857</v>
      </c>
      <c r="M38" s="70">
        <f>M35+M36+M37+M34</f>
        <v>0</v>
      </c>
      <c r="N38" s="72">
        <f t="shared" si="31"/>
        <v>0</v>
      </c>
      <c r="O38" s="73" t="s">
        <v>30</v>
      </c>
      <c r="P38" s="122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</row>
    <row r="39" spans="1:64" s="17" customFormat="1" ht="17.100000000000001" customHeight="1" thickTop="1" x14ac:dyDescent="0.3">
      <c r="A39" s="222" t="s">
        <v>6</v>
      </c>
      <c r="B39" s="143">
        <f>C39+E39+G39+I39+K39+M39</f>
        <v>53172</v>
      </c>
      <c r="C39" s="144">
        <v>3210</v>
      </c>
      <c r="D39" s="145">
        <f t="shared" si="27"/>
        <v>6.037011961182577E-2</v>
      </c>
      <c r="E39" s="146">
        <v>22341</v>
      </c>
      <c r="F39" s="147">
        <f t="shared" ref="F39:F42" si="32">E39/B39</f>
        <v>0.42016474836380052</v>
      </c>
      <c r="G39" s="144">
        <v>23665</v>
      </c>
      <c r="H39" s="145">
        <f t="shared" si="28"/>
        <v>0.44506507184232302</v>
      </c>
      <c r="I39" s="146">
        <v>2830</v>
      </c>
      <c r="J39" s="147">
        <f t="shared" si="29"/>
        <v>5.3223501090799666E-2</v>
      </c>
      <c r="K39" s="144">
        <v>1102</v>
      </c>
      <c r="L39" s="148">
        <f t="shared" si="30"/>
        <v>2.0725193710975701E-2</v>
      </c>
      <c r="M39" s="149">
        <v>24</v>
      </c>
      <c r="N39" s="150">
        <f t="shared" si="31"/>
        <v>4.5136538027533288E-4</v>
      </c>
      <c r="O39" s="151" t="s">
        <v>31</v>
      </c>
      <c r="P39" s="122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</row>
    <row r="40" spans="1:64" s="29" customFormat="1" ht="12" customHeight="1" x14ac:dyDescent="0.2">
      <c r="A40" s="206"/>
      <c r="B40" s="81">
        <f>M40+K40+I40+G40+E40+C40</f>
        <v>1</v>
      </c>
      <c r="C40" s="82">
        <f>'11-А'!J39</f>
        <v>0</v>
      </c>
      <c r="D40" s="83">
        <f t="shared" si="27"/>
        <v>0</v>
      </c>
      <c r="E40" s="82">
        <f>'11-А'!J38</f>
        <v>0</v>
      </c>
      <c r="F40" s="83">
        <f t="shared" si="32"/>
        <v>0</v>
      </c>
      <c r="G40" s="84">
        <f>'11-А'!J37</f>
        <v>0</v>
      </c>
      <c r="H40" s="83">
        <f t="shared" si="28"/>
        <v>0</v>
      </c>
      <c r="I40" s="82">
        <f>'11-А'!J36</f>
        <v>1</v>
      </c>
      <c r="J40" s="83">
        <f t="shared" si="29"/>
        <v>1</v>
      </c>
      <c r="K40" s="84">
        <f>'11-А'!J35</f>
        <v>0</v>
      </c>
      <c r="L40" s="85">
        <f t="shared" si="30"/>
        <v>0</v>
      </c>
      <c r="M40" s="86">
        <f>'11-А'!J34</f>
        <v>0</v>
      </c>
      <c r="N40" s="87">
        <f t="shared" si="31"/>
        <v>0</v>
      </c>
      <c r="O40" s="88" t="s">
        <v>18</v>
      </c>
      <c r="P40" s="122" t="str">
        <f>'11-А'!J33</f>
        <v>Буряк Ю.В.</v>
      </c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</row>
    <row r="41" spans="1:64" s="29" customFormat="1" ht="12" customHeight="1" x14ac:dyDescent="0.2">
      <c r="A41" s="206"/>
      <c r="B41" s="81">
        <f>C41+E41+G41+I41+K41+M41</f>
        <v>14</v>
      </c>
      <c r="C41" s="82">
        <f>'11-Б'!J45</f>
        <v>0</v>
      </c>
      <c r="D41" s="83">
        <f t="shared" si="27"/>
        <v>0</v>
      </c>
      <c r="E41" s="82">
        <f>'11-Б'!J44</f>
        <v>0</v>
      </c>
      <c r="F41" s="83">
        <f t="shared" si="32"/>
        <v>0</v>
      </c>
      <c r="G41" s="84">
        <f>'11-Б'!J43</f>
        <v>5</v>
      </c>
      <c r="H41" s="83">
        <f t="shared" si="28"/>
        <v>0.35714285714285715</v>
      </c>
      <c r="I41" s="82">
        <f>'11-Б'!J42</f>
        <v>6</v>
      </c>
      <c r="J41" s="83">
        <f t="shared" si="29"/>
        <v>0.42857142857142855</v>
      </c>
      <c r="K41" s="84">
        <f>'11-Б'!J41</f>
        <v>3</v>
      </c>
      <c r="L41" s="85">
        <f t="shared" si="30"/>
        <v>0.21428571428571427</v>
      </c>
      <c r="M41" s="86">
        <f>'11-Б'!J40</f>
        <v>0</v>
      </c>
      <c r="N41" s="87">
        <f t="shared" si="31"/>
        <v>0</v>
      </c>
      <c r="O41" s="88" t="s">
        <v>19</v>
      </c>
      <c r="P41" s="122" t="str">
        <f>'11-Б'!J39</f>
        <v>Буряк Ю.В.</v>
      </c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</row>
    <row r="42" spans="1:64" s="29" customFormat="1" ht="12" customHeight="1" x14ac:dyDescent="0.2">
      <c r="A42" s="206"/>
      <c r="B42" s="125">
        <f>C42+E42+G42+I42+K42+M42</f>
        <v>5</v>
      </c>
      <c r="C42" s="109">
        <f>'11-Г'!J38</f>
        <v>0</v>
      </c>
      <c r="D42" s="110">
        <f t="shared" si="27"/>
        <v>0</v>
      </c>
      <c r="E42" s="109">
        <f>'11-Г'!J37</f>
        <v>0</v>
      </c>
      <c r="F42" s="110">
        <f t="shared" si="32"/>
        <v>0</v>
      </c>
      <c r="G42" s="111">
        <f>'11-Г'!J36</f>
        <v>4</v>
      </c>
      <c r="H42" s="110">
        <f t="shared" si="28"/>
        <v>0.8</v>
      </c>
      <c r="I42" s="109">
        <f>'11-Г'!J35</f>
        <v>1</v>
      </c>
      <c r="J42" s="110">
        <f t="shared" si="29"/>
        <v>0.2</v>
      </c>
      <c r="K42" s="111">
        <f>'11-Г'!J34</f>
        <v>0</v>
      </c>
      <c r="L42" s="112">
        <f t="shared" si="30"/>
        <v>0</v>
      </c>
      <c r="M42" s="97">
        <f>'11-Г'!J33</f>
        <v>0</v>
      </c>
      <c r="N42" s="112">
        <f t="shared" si="31"/>
        <v>0</v>
      </c>
      <c r="O42" s="153" t="s">
        <v>46</v>
      </c>
      <c r="P42" s="122" t="str">
        <f>'11-Г'!J32</f>
        <v>Вовкотруб В.П.</v>
      </c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</row>
    <row r="43" spans="1:64" s="18" customFormat="1" ht="17.100000000000001" customHeight="1" thickBot="1" x14ac:dyDescent="0.35">
      <c r="A43" s="223"/>
      <c r="B43" s="67">
        <f>B40+B41+B42</f>
        <v>20</v>
      </c>
      <c r="C43" s="68">
        <f>C40+C41+C42</f>
        <v>0</v>
      </c>
      <c r="D43" s="69">
        <f t="shared" si="27"/>
        <v>0</v>
      </c>
      <c r="E43" s="68">
        <f>E40+E41+E42</f>
        <v>0</v>
      </c>
      <c r="F43" s="69">
        <f>E43/B43</f>
        <v>0</v>
      </c>
      <c r="G43" s="70">
        <f>G40+G41+G42</f>
        <v>9</v>
      </c>
      <c r="H43" s="69">
        <f t="shared" si="28"/>
        <v>0.45</v>
      </c>
      <c r="I43" s="68">
        <f>I40+I41+I42</f>
        <v>8</v>
      </c>
      <c r="J43" s="69">
        <f t="shared" si="29"/>
        <v>0.4</v>
      </c>
      <c r="K43" s="70">
        <f>K40+K41+K42</f>
        <v>3</v>
      </c>
      <c r="L43" s="71">
        <f t="shared" si="30"/>
        <v>0.15</v>
      </c>
      <c r="M43" s="70">
        <f>M40+M41+M42</f>
        <v>0</v>
      </c>
      <c r="N43" s="107">
        <f t="shared" si="31"/>
        <v>0</v>
      </c>
      <c r="O43" s="73" t="s">
        <v>30</v>
      </c>
      <c r="P43" s="122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</row>
    <row r="44" spans="1:64" s="17" customFormat="1" ht="17.100000000000001" customHeight="1" thickTop="1" x14ac:dyDescent="0.3">
      <c r="A44" s="222" t="s">
        <v>7</v>
      </c>
      <c r="B44" s="143">
        <f>C44+E44+G44+I44+K44+M44</f>
        <v>39123</v>
      </c>
      <c r="C44" s="144">
        <v>3468</v>
      </c>
      <c r="D44" s="145">
        <f t="shared" si="27"/>
        <v>8.8643508933364007E-2</v>
      </c>
      <c r="E44" s="146">
        <v>15492</v>
      </c>
      <c r="F44" s="147">
        <f t="shared" ref="F44:F46" si="33">E44/B44</f>
        <v>0.39598190322828003</v>
      </c>
      <c r="G44" s="144">
        <v>17326</v>
      </c>
      <c r="H44" s="145">
        <f t="shared" si="28"/>
        <v>0.44285969889834625</v>
      </c>
      <c r="I44" s="146">
        <v>2001</v>
      </c>
      <c r="J44" s="147">
        <f t="shared" si="29"/>
        <v>5.114638447971781E-2</v>
      </c>
      <c r="K44" s="144">
        <v>775</v>
      </c>
      <c r="L44" s="148">
        <f t="shared" si="30"/>
        <v>1.980931932622754E-2</v>
      </c>
      <c r="M44" s="149">
        <v>61</v>
      </c>
      <c r="N44" s="150">
        <f t="shared" si="31"/>
        <v>1.5591851340643612E-3</v>
      </c>
      <c r="O44" s="151" t="s">
        <v>31</v>
      </c>
      <c r="P44" s="122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</row>
    <row r="45" spans="1:64" s="17" customFormat="1" ht="12" customHeight="1" x14ac:dyDescent="0.3">
      <c r="A45" s="206"/>
      <c r="B45" s="81">
        <f>M45+K45+I45+G45+E45+C45</f>
        <v>1</v>
      </c>
      <c r="C45" s="82"/>
      <c r="D45" s="83">
        <f t="shared" ref="D45:D53" si="34">C45/B45</f>
        <v>0</v>
      </c>
      <c r="E45" s="82">
        <f>'11-А'!K38</f>
        <v>0</v>
      </c>
      <c r="F45" s="83">
        <f t="shared" si="33"/>
        <v>0</v>
      </c>
      <c r="G45" s="84">
        <f>'11-А'!K37</f>
        <v>1</v>
      </c>
      <c r="H45" s="83">
        <f t="shared" ref="H45:H53" si="35">G45/B45</f>
        <v>1</v>
      </c>
      <c r="I45" s="82">
        <f>'11-А'!K36</f>
        <v>0</v>
      </c>
      <c r="J45" s="83">
        <f t="shared" ref="J45:J53" si="36">I45/B45</f>
        <v>0</v>
      </c>
      <c r="K45" s="84">
        <f>'11-А'!K35</f>
        <v>0</v>
      </c>
      <c r="L45" s="85">
        <f t="shared" ref="L45:L53" si="37">K45/B45</f>
        <v>0</v>
      </c>
      <c r="M45" s="86">
        <f>'11-А'!K34</f>
        <v>0</v>
      </c>
      <c r="N45" s="87">
        <f t="shared" ref="N45:N53" si="38">M45/B45</f>
        <v>0</v>
      </c>
      <c r="O45" s="88" t="s">
        <v>18</v>
      </c>
      <c r="P45" s="122" t="str">
        <f>'11-А'!K33</f>
        <v>Литвин М.Ю.</v>
      </c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</row>
    <row r="46" spans="1:64" s="29" customFormat="1" ht="12" customHeight="1" x14ac:dyDescent="0.2">
      <c r="A46" s="206"/>
      <c r="B46" s="81">
        <f>M46+K46+I46+G46+E46+C46</f>
        <v>2</v>
      </c>
      <c r="C46" s="82">
        <f>'11-А'!K39</f>
        <v>0</v>
      </c>
      <c r="D46" s="83">
        <f t="shared" si="34"/>
        <v>0</v>
      </c>
      <c r="E46" s="82">
        <f>'11-Г'!K37</f>
        <v>0</v>
      </c>
      <c r="F46" s="83">
        <f t="shared" si="33"/>
        <v>0</v>
      </c>
      <c r="G46" s="84">
        <f>'11-Г'!K36</f>
        <v>2</v>
      </c>
      <c r="H46" s="83">
        <f t="shared" si="35"/>
        <v>1</v>
      </c>
      <c r="I46" s="82">
        <f>'11-Г'!K35</f>
        <v>0</v>
      </c>
      <c r="J46" s="83">
        <f t="shared" si="36"/>
        <v>0</v>
      </c>
      <c r="K46" s="84">
        <f>'11-Г'!K34</f>
        <v>0</v>
      </c>
      <c r="L46" s="85">
        <f t="shared" si="37"/>
        <v>0</v>
      </c>
      <c r="M46" s="86">
        <f>'11-Г'!K33</f>
        <v>0</v>
      </c>
      <c r="N46" s="87">
        <f t="shared" si="38"/>
        <v>0</v>
      </c>
      <c r="O46" s="88" t="s">
        <v>46</v>
      </c>
      <c r="P46" s="122" t="str">
        <f>'11-Г'!K32</f>
        <v>Литвин М.Ю.</v>
      </c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</row>
    <row r="47" spans="1:64" s="18" customFormat="1" ht="17.100000000000001" customHeight="1" thickBot="1" x14ac:dyDescent="0.35">
      <c r="A47" s="207"/>
      <c r="B47" s="67">
        <f>B46+B45</f>
        <v>3</v>
      </c>
      <c r="C47" s="68">
        <f>C46+C45</f>
        <v>0</v>
      </c>
      <c r="D47" s="69">
        <f t="shared" si="34"/>
        <v>0</v>
      </c>
      <c r="E47" s="68">
        <f>E46+E45</f>
        <v>0</v>
      </c>
      <c r="F47" s="69">
        <f>E47/B47</f>
        <v>0</v>
      </c>
      <c r="G47" s="70">
        <f>G46+G45</f>
        <v>3</v>
      </c>
      <c r="H47" s="69">
        <f t="shared" si="35"/>
        <v>1</v>
      </c>
      <c r="I47" s="68">
        <f>I46+I45</f>
        <v>0</v>
      </c>
      <c r="J47" s="69">
        <f t="shared" si="36"/>
        <v>0</v>
      </c>
      <c r="K47" s="70">
        <f>K46+K45</f>
        <v>0</v>
      </c>
      <c r="L47" s="71">
        <f t="shared" si="37"/>
        <v>0</v>
      </c>
      <c r="M47" s="70">
        <f>M46+M45</f>
        <v>0</v>
      </c>
      <c r="N47" s="72">
        <f t="shared" si="38"/>
        <v>0</v>
      </c>
      <c r="O47" s="73" t="s">
        <v>30</v>
      </c>
      <c r="P47" s="122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</row>
    <row r="48" spans="1:64" s="17" customFormat="1" ht="17.100000000000001" customHeight="1" thickTop="1" x14ac:dyDescent="0.3">
      <c r="A48" s="222" t="s">
        <v>8</v>
      </c>
      <c r="B48" s="143">
        <f>C48+E48+G48+I48+K48+M48</f>
        <v>60529</v>
      </c>
      <c r="C48" s="144">
        <v>5977</v>
      </c>
      <c r="D48" s="145">
        <f t="shared" si="34"/>
        <v>9.8746055609707742E-2</v>
      </c>
      <c r="E48" s="146">
        <v>22410</v>
      </c>
      <c r="F48" s="147">
        <f t="shared" ref="F48:F52" si="39">E48/B48</f>
        <v>0.37023575476218012</v>
      </c>
      <c r="G48" s="144">
        <v>27417</v>
      </c>
      <c r="H48" s="145">
        <f t="shared" si="35"/>
        <v>0.45295643410596576</v>
      </c>
      <c r="I48" s="146">
        <v>3274</v>
      </c>
      <c r="J48" s="147">
        <f t="shared" si="36"/>
        <v>5.4089775149102085E-2</v>
      </c>
      <c r="K48" s="144">
        <v>1425</v>
      </c>
      <c r="L48" s="148">
        <f t="shared" si="37"/>
        <v>2.3542434205091774E-2</v>
      </c>
      <c r="M48" s="149">
        <v>26</v>
      </c>
      <c r="N48" s="150">
        <f t="shared" si="38"/>
        <v>4.2954616795255166E-4</v>
      </c>
      <c r="O48" s="151" t="s">
        <v>31</v>
      </c>
      <c r="P48" s="122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</row>
    <row r="49" spans="1:64" s="29" customFormat="1" ht="12" customHeight="1" x14ac:dyDescent="0.2">
      <c r="A49" s="206"/>
      <c r="B49" s="81">
        <f>M49+K49+I49+G49+E49+C49</f>
        <v>1</v>
      </c>
      <c r="C49" s="82">
        <f>'11-А'!L39</f>
        <v>0</v>
      </c>
      <c r="D49" s="83">
        <f t="shared" si="34"/>
        <v>0</v>
      </c>
      <c r="E49" s="82">
        <f>'11-А'!L38</f>
        <v>0</v>
      </c>
      <c r="F49" s="83">
        <f t="shared" si="39"/>
        <v>0</v>
      </c>
      <c r="G49" s="84">
        <f>'11-А'!L37</f>
        <v>1</v>
      </c>
      <c r="H49" s="83">
        <f t="shared" si="35"/>
        <v>1</v>
      </c>
      <c r="I49" s="82">
        <f>'11-А'!L36</f>
        <v>0</v>
      </c>
      <c r="J49" s="83">
        <f t="shared" si="36"/>
        <v>0</v>
      </c>
      <c r="K49" s="84">
        <f>'11-А'!L35</f>
        <v>0</v>
      </c>
      <c r="L49" s="85">
        <f t="shared" si="37"/>
        <v>0</v>
      </c>
      <c r="M49" s="86">
        <f>'11-А'!L34</f>
        <v>0</v>
      </c>
      <c r="N49" s="87">
        <f t="shared" si="38"/>
        <v>0</v>
      </c>
      <c r="O49" s="88" t="s">
        <v>18</v>
      </c>
      <c r="P49" s="122" t="str">
        <f>'11-А'!L33</f>
        <v>Рудас Л.І.</v>
      </c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</row>
    <row r="50" spans="1:64" s="29" customFormat="1" ht="12" customHeight="1" x14ac:dyDescent="0.2">
      <c r="A50" s="206"/>
      <c r="B50" s="81">
        <f>C50+E50+G50+I50+K50+M50</f>
        <v>5</v>
      </c>
      <c r="C50" s="82">
        <f>'11-Б'!K45</f>
        <v>0</v>
      </c>
      <c r="D50" s="83">
        <f t="shared" si="34"/>
        <v>0</v>
      </c>
      <c r="E50" s="82">
        <f>'11-Б'!K44</f>
        <v>1</v>
      </c>
      <c r="F50" s="83">
        <f t="shared" si="39"/>
        <v>0.2</v>
      </c>
      <c r="G50" s="84">
        <f>'11-Б'!K43</f>
        <v>3</v>
      </c>
      <c r="H50" s="83">
        <f t="shared" si="35"/>
        <v>0.6</v>
      </c>
      <c r="I50" s="82">
        <f>'11-Б'!K42</f>
        <v>1</v>
      </c>
      <c r="J50" s="83">
        <f t="shared" si="36"/>
        <v>0.2</v>
      </c>
      <c r="K50" s="84">
        <f>'11-Б'!K41</f>
        <v>0</v>
      </c>
      <c r="L50" s="85">
        <f t="shared" si="37"/>
        <v>0</v>
      </c>
      <c r="M50" s="86">
        <f>'11-Б'!K40</f>
        <v>0</v>
      </c>
      <c r="N50" s="87">
        <f t="shared" si="38"/>
        <v>0</v>
      </c>
      <c r="O50" s="88" t="s">
        <v>19</v>
      </c>
      <c r="P50" s="122" t="str">
        <f>'11-Б'!K39</f>
        <v>Рудас Л.І.</v>
      </c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</row>
    <row r="51" spans="1:64" s="29" customFormat="1" ht="12" customHeight="1" x14ac:dyDescent="0.2">
      <c r="A51" s="206"/>
      <c r="B51" s="81">
        <f>C51+E51+G51+I51+K51+M51</f>
        <v>3</v>
      </c>
      <c r="C51" s="82">
        <f>'11-В'!J41</f>
        <v>0</v>
      </c>
      <c r="D51" s="83">
        <f t="shared" si="34"/>
        <v>0</v>
      </c>
      <c r="E51" s="82">
        <f>'11-В'!J40</f>
        <v>0</v>
      </c>
      <c r="F51" s="83">
        <f t="shared" si="39"/>
        <v>0</v>
      </c>
      <c r="G51" s="84">
        <f>'11-В'!J39</f>
        <v>2</v>
      </c>
      <c r="H51" s="83">
        <f t="shared" si="35"/>
        <v>0.66666666666666663</v>
      </c>
      <c r="I51" s="82">
        <f>'11-В'!J38</f>
        <v>1</v>
      </c>
      <c r="J51" s="83">
        <f t="shared" si="36"/>
        <v>0.33333333333333331</v>
      </c>
      <c r="K51" s="84">
        <f>'11-В'!J37</f>
        <v>0</v>
      </c>
      <c r="L51" s="85">
        <f t="shared" si="37"/>
        <v>0</v>
      </c>
      <c r="M51" s="86">
        <f>'11-В'!J36</f>
        <v>0</v>
      </c>
      <c r="N51" s="87">
        <f t="shared" si="38"/>
        <v>0</v>
      </c>
      <c r="O51" s="88" t="s">
        <v>20</v>
      </c>
      <c r="P51" s="122" t="str">
        <f>'11-В'!J35</f>
        <v>Шеремет П.М.</v>
      </c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</row>
    <row r="52" spans="1:64" s="29" customFormat="1" ht="12" customHeight="1" x14ac:dyDescent="0.2">
      <c r="A52" s="206"/>
      <c r="B52" s="125">
        <f>'11-Г'!L39</f>
        <v>3</v>
      </c>
      <c r="C52" s="109">
        <f>'11-Г'!L38</f>
        <v>0</v>
      </c>
      <c r="D52" s="110">
        <f t="shared" si="34"/>
        <v>0</v>
      </c>
      <c r="E52" s="109">
        <f>'11-Г'!L37</f>
        <v>0</v>
      </c>
      <c r="F52" s="110">
        <f t="shared" si="39"/>
        <v>0</v>
      </c>
      <c r="G52" s="111">
        <f>'11-Г'!L36</f>
        <v>2</v>
      </c>
      <c r="H52" s="110">
        <f t="shared" si="35"/>
        <v>0.66666666666666663</v>
      </c>
      <c r="I52" s="109">
        <f>'11-Г'!L35</f>
        <v>0</v>
      </c>
      <c r="J52" s="110">
        <f t="shared" si="36"/>
        <v>0</v>
      </c>
      <c r="K52" s="111">
        <f>'11-Г'!L34</f>
        <v>1</v>
      </c>
      <c r="L52" s="112">
        <f t="shared" si="37"/>
        <v>0.33333333333333331</v>
      </c>
      <c r="M52" s="97">
        <f>'11-Г'!L33</f>
        <v>0</v>
      </c>
      <c r="N52" s="87">
        <f t="shared" si="38"/>
        <v>0</v>
      </c>
      <c r="O52" s="88" t="s">
        <v>46</v>
      </c>
      <c r="P52" s="122" t="str">
        <f>'11-Г'!L32</f>
        <v>Шеремет П.М.</v>
      </c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</row>
    <row r="53" spans="1:64" s="18" customFormat="1" ht="17.100000000000001" customHeight="1" thickBot="1" x14ac:dyDescent="0.35">
      <c r="A53" s="206"/>
      <c r="B53" s="67">
        <f>B49+B50+B51+B52</f>
        <v>12</v>
      </c>
      <c r="C53" s="68">
        <f>C49+C50+C51+C52</f>
        <v>0</v>
      </c>
      <c r="D53" s="69">
        <f t="shared" si="34"/>
        <v>0</v>
      </c>
      <c r="E53" s="68">
        <f>E49+E50+E51+E52</f>
        <v>1</v>
      </c>
      <c r="F53" s="69">
        <f>E53/B53</f>
        <v>8.3333333333333329E-2</v>
      </c>
      <c r="G53" s="70">
        <f>G49+G50+G51+G52</f>
        <v>8</v>
      </c>
      <c r="H53" s="69">
        <f t="shared" si="35"/>
        <v>0.66666666666666663</v>
      </c>
      <c r="I53" s="68">
        <f>I49+I50+I51+I52</f>
        <v>2</v>
      </c>
      <c r="J53" s="69">
        <f t="shared" si="36"/>
        <v>0.16666666666666666</v>
      </c>
      <c r="K53" s="70">
        <f>K49+K50+K51+K52</f>
        <v>1</v>
      </c>
      <c r="L53" s="71">
        <f t="shared" si="37"/>
        <v>8.3333333333333329E-2</v>
      </c>
      <c r="M53" s="70">
        <f>M49+M50+M51+M52</f>
        <v>0</v>
      </c>
      <c r="N53" s="107">
        <f t="shared" si="38"/>
        <v>0</v>
      </c>
      <c r="O53" s="108" t="s">
        <v>30</v>
      </c>
      <c r="P53" s="142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</row>
    <row r="54" spans="1:64" s="18" customFormat="1" ht="21.75" customHeight="1" thickTop="1" thickBot="1" x14ac:dyDescent="0.35">
      <c r="A54" s="9" t="s">
        <v>35</v>
      </c>
      <c r="B54" s="154">
        <f>B48+B44+B39+B33+B27+B24+B18+B12+B6</f>
        <v>849768</v>
      </c>
      <c r="C54" s="155">
        <f>C48+C44+C39+C33+C27+C24+C18+C12+C6</f>
        <v>64159</v>
      </c>
      <c r="D54" s="156">
        <f>C54/B54</f>
        <v>7.550178401634329E-2</v>
      </c>
      <c r="E54" s="157">
        <f>E48+E44+E39+E33+E27+E24+E18+E12+E6</f>
        <v>344466</v>
      </c>
      <c r="F54" s="156">
        <f>E54/B54</f>
        <v>0.40536475838111108</v>
      </c>
      <c r="G54" s="157">
        <f>G48+G44+G39+G33+G27+G24+G18+G12+G6</f>
        <v>375767</v>
      </c>
      <c r="H54" s="156">
        <f>G54/B54</f>
        <v>0.44219951798608559</v>
      </c>
      <c r="I54" s="157">
        <f>I48+I44+I39+I33+I27+I24+I18+I12+I6</f>
        <v>45487</v>
      </c>
      <c r="J54" s="156">
        <f>I54/B54</f>
        <v>5.3528727841010725E-2</v>
      </c>
      <c r="K54" s="158">
        <f>K48+K44+K39+K33+K27+K24+K18+K12+K6</f>
        <v>19284</v>
      </c>
      <c r="L54" s="156">
        <f>K54/B54</f>
        <v>2.2693252746632021E-2</v>
      </c>
      <c r="M54" s="158">
        <f>M48+M44+M39+M33+M27+M24+M18+M12+M6</f>
        <v>605</v>
      </c>
      <c r="N54" s="159">
        <f>M54/B54</f>
        <v>7.119590288172772E-4</v>
      </c>
      <c r="O54" s="217"/>
      <c r="P54" s="218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</row>
    <row r="55" spans="1:64" ht="21.75" customHeight="1" thickTop="1" thickBot="1" x14ac:dyDescent="0.3">
      <c r="A55" s="9" t="s">
        <v>33</v>
      </c>
      <c r="B55" s="3">
        <f>B11+B17+B23+B26+B32+B38+B43+B47+B53</f>
        <v>339</v>
      </c>
      <c r="C55" s="4">
        <f>C11+C17+C23+C26+C32+C38+C43+C47+C53</f>
        <v>0</v>
      </c>
      <c r="D55" s="5">
        <f>C55/B55</f>
        <v>0</v>
      </c>
      <c r="E55" s="6">
        <f>E11+E17+E23+E26+E32+E38+E43+E47+E53</f>
        <v>12</v>
      </c>
      <c r="F55" s="5">
        <f>E55/B55</f>
        <v>3.5398230088495575E-2</v>
      </c>
      <c r="G55" s="6">
        <f>G11+G17+G23+G26+G32+G38+G43+G47+G53</f>
        <v>226</v>
      </c>
      <c r="H55" s="5">
        <f>G55/B55</f>
        <v>0.66666666666666663</v>
      </c>
      <c r="I55" s="6">
        <f>I11+I17+I23+I26+I32+I38+I43+I47+I53</f>
        <v>71</v>
      </c>
      <c r="J55" s="5">
        <f>I55/B55</f>
        <v>0.20943952802359883</v>
      </c>
      <c r="K55" s="7">
        <f>K11+K17+K23+K26+K32+K38+K43+K47+K53</f>
        <v>29</v>
      </c>
      <c r="L55" s="5">
        <f>K55/B55</f>
        <v>8.5545722713864306E-2</v>
      </c>
      <c r="M55" s="7">
        <f>M11+M17+M23+M26+M32+M38+M43+M47+M53</f>
        <v>1</v>
      </c>
      <c r="N55" s="8">
        <f>M55/B55</f>
        <v>2.9498525073746312E-3</v>
      </c>
      <c r="O55" s="219"/>
      <c r="P55" s="220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</row>
    <row r="56" spans="1:64" ht="15.75" thickTop="1" x14ac:dyDescent="0.25">
      <c r="C56" s="113"/>
      <c r="G56" s="113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</row>
  </sheetData>
  <mergeCells count="22">
    <mergeCell ref="O54:P54"/>
    <mergeCell ref="O55:P55"/>
    <mergeCell ref="Q2:AN2"/>
    <mergeCell ref="Q3:AN3"/>
    <mergeCell ref="Q4:AN4"/>
    <mergeCell ref="A4:P4"/>
    <mergeCell ref="A48:A53"/>
    <mergeCell ref="A27:A32"/>
    <mergeCell ref="A33:A38"/>
    <mergeCell ref="A39:A43"/>
    <mergeCell ref="A44:A47"/>
    <mergeCell ref="A6:A11"/>
    <mergeCell ref="A12:A17"/>
    <mergeCell ref="A18:A23"/>
    <mergeCell ref="A24:A26"/>
    <mergeCell ref="AO1:BL1"/>
    <mergeCell ref="AO2:BL2"/>
    <mergeCell ref="AO3:BL3"/>
    <mergeCell ref="A2:P2"/>
    <mergeCell ref="A1:P1"/>
    <mergeCell ref="A3:P3"/>
    <mergeCell ref="Q1:AN1"/>
  </mergeCells>
  <conditionalFormatting sqref="B6:O11">
    <cfRule type="cellIs" dxfId="130" priority="7" operator="equal">
      <formula>0</formula>
    </cfRule>
  </conditionalFormatting>
  <conditionalFormatting sqref="B12:P17">
    <cfRule type="cellIs" dxfId="129" priority="6" operator="equal">
      <formula>0</formula>
    </cfRule>
  </conditionalFormatting>
  <conditionalFormatting sqref="B24:O26">
    <cfRule type="cellIs" dxfId="128" priority="5" operator="equal">
      <formula>0</formula>
    </cfRule>
  </conditionalFormatting>
  <conditionalFormatting sqref="B28:O32">
    <cfRule type="cellIs" dxfId="127" priority="4" operator="equal">
      <formula>0</formula>
    </cfRule>
  </conditionalFormatting>
  <conditionalFormatting sqref="B48:N53">
    <cfRule type="cellIs" dxfId="126" priority="3" operator="equal">
      <formula>0</formula>
    </cfRule>
  </conditionalFormatting>
  <conditionalFormatting sqref="C18:N23">
    <cfRule type="cellIs" dxfId="125" priority="2" operator="equal">
      <formula>0</formula>
    </cfRule>
  </conditionalFormatting>
  <conditionalFormatting sqref="C33:N53">
    <cfRule type="cellIs" dxfId="124" priority="1" operator="equal">
      <formula>0</formula>
    </cfRule>
  </conditionalFormatting>
  <pageMargins left="0.27559055118110237" right="0.19685039370078741" top="0.31496062992125984" bottom="0.27559055118110237" header="0.31496062992125984" footer="0.15748031496062992"/>
  <pageSetup paperSize="9" scale="63" fitToWidth="0" orientation="landscape" r:id="rId1"/>
  <colBreaks count="2" manualBreakCount="2">
    <brk id="16" max="53" man="1"/>
    <brk id="40" max="5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view="pageBreakPreview" zoomScale="70" zoomScaleNormal="100" zoomScaleSheetLayoutView="70" workbookViewId="0">
      <selection activeCell="M36" sqref="M36"/>
    </sheetView>
  </sheetViews>
  <sheetFormatPr defaultRowHeight="15" x14ac:dyDescent="0.25"/>
  <cols>
    <col min="1" max="1" width="3.85546875" customWidth="1"/>
    <col min="2" max="2" width="4.42578125" customWidth="1"/>
    <col min="3" max="3" width="23.140625" customWidth="1"/>
    <col min="4" max="4" width="6.7109375" customWidth="1"/>
    <col min="5" max="5" width="5.28515625" customWidth="1"/>
    <col min="6" max="6" width="3.85546875" customWidth="1"/>
    <col min="7" max="7" width="4.42578125" customWidth="1"/>
    <col min="8" max="8" width="23.140625" customWidth="1"/>
    <col min="9" max="9" width="6.7109375" customWidth="1"/>
    <col min="10" max="10" width="2.28515625" customWidth="1"/>
  </cols>
  <sheetData>
    <row r="1" spans="1:10" ht="114" customHeight="1" x14ac:dyDescent="0.3">
      <c r="A1" s="259" t="s">
        <v>200</v>
      </c>
      <c r="B1" s="259"/>
      <c r="C1" s="260"/>
      <c r="D1" s="260"/>
      <c r="E1" s="260"/>
      <c r="F1" s="260"/>
      <c r="G1" s="260"/>
      <c r="H1" s="260"/>
      <c r="I1" s="260"/>
      <c r="J1" s="260"/>
    </row>
    <row r="3" spans="1:10" s="178" customFormat="1" ht="18" customHeight="1" x14ac:dyDescent="0.25">
      <c r="A3" s="177" t="s">
        <v>195</v>
      </c>
      <c r="B3" s="184"/>
      <c r="C3" s="184" t="s">
        <v>193</v>
      </c>
      <c r="D3" s="184" t="s">
        <v>194</v>
      </c>
      <c r="F3" s="177" t="s">
        <v>195</v>
      </c>
      <c r="G3" s="177"/>
      <c r="H3" s="177" t="s">
        <v>193</v>
      </c>
      <c r="I3" s="177" t="s">
        <v>194</v>
      </c>
    </row>
    <row r="4" spans="1:10" ht="18" customHeight="1" x14ac:dyDescent="0.25">
      <c r="A4" s="183">
        <v>1</v>
      </c>
      <c r="B4" s="171" t="s">
        <v>19</v>
      </c>
      <c r="C4" s="172" t="s">
        <v>109</v>
      </c>
      <c r="D4" s="175">
        <v>197</v>
      </c>
      <c r="E4" s="180"/>
      <c r="F4" s="183">
        <v>35</v>
      </c>
      <c r="G4" s="171" t="s">
        <v>19</v>
      </c>
      <c r="H4" s="172" t="s">
        <v>104</v>
      </c>
      <c r="I4" s="175">
        <v>164.5</v>
      </c>
      <c r="J4" s="180"/>
    </row>
    <row r="5" spans="1:10" ht="18" customHeight="1" x14ac:dyDescent="0.25">
      <c r="A5" s="183">
        <v>2</v>
      </c>
      <c r="B5" s="171" t="s">
        <v>20</v>
      </c>
      <c r="C5" s="172" t="s">
        <v>137</v>
      </c>
      <c r="D5" s="175">
        <v>197</v>
      </c>
      <c r="E5" s="180"/>
      <c r="F5" s="183">
        <v>36</v>
      </c>
      <c r="G5" s="171" t="s">
        <v>46</v>
      </c>
      <c r="H5" s="174" t="s">
        <v>177</v>
      </c>
      <c r="I5" s="182">
        <v>164.5</v>
      </c>
      <c r="J5" s="180"/>
    </row>
    <row r="6" spans="1:10" ht="18" customHeight="1" x14ac:dyDescent="0.25">
      <c r="A6" s="183">
        <v>3</v>
      </c>
      <c r="B6" s="171" t="s">
        <v>18</v>
      </c>
      <c r="C6" s="172" t="s">
        <v>84</v>
      </c>
      <c r="D6" s="175">
        <v>188.5</v>
      </c>
      <c r="E6" s="180"/>
      <c r="F6" s="183">
        <v>37</v>
      </c>
      <c r="G6" s="171" t="s">
        <v>19</v>
      </c>
      <c r="H6" s="172" t="s">
        <v>99</v>
      </c>
      <c r="I6" s="175">
        <v>161.5</v>
      </c>
      <c r="J6" s="180"/>
    </row>
    <row r="7" spans="1:10" ht="18" customHeight="1" x14ac:dyDescent="0.25">
      <c r="A7" s="183">
        <v>4</v>
      </c>
      <c r="B7" s="171" t="s">
        <v>18</v>
      </c>
      <c r="C7" s="172" t="s">
        <v>75</v>
      </c>
      <c r="D7" s="175">
        <v>185.5</v>
      </c>
      <c r="E7" s="180"/>
      <c r="F7" s="183">
        <v>38</v>
      </c>
      <c r="G7" s="171" t="s">
        <v>19</v>
      </c>
      <c r="H7" s="172" t="s">
        <v>119</v>
      </c>
      <c r="I7" s="175">
        <v>161.5</v>
      </c>
      <c r="J7" s="180"/>
    </row>
    <row r="8" spans="1:10" ht="18" customHeight="1" x14ac:dyDescent="0.25">
      <c r="A8" s="183">
        <v>5</v>
      </c>
      <c r="B8" s="171" t="s">
        <v>18</v>
      </c>
      <c r="C8" s="172" t="s">
        <v>80</v>
      </c>
      <c r="D8" s="175">
        <v>185.5</v>
      </c>
      <c r="E8" s="180"/>
      <c r="F8" s="183">
        <v>39</v>
      </c>
      <c r="G8" s="171" t="s">
        <v>20</v>
      </c>
      <c r="H8" s="172" t="s">
        <v>133</v>
      </c>
      <c r="I8" s="175">
        <v>161.5</v>
      </c>
      <c r="J8" s="180"/>
    </row>
    <row r="9" spans="1:10" ht="18" customHeight="1" x14ac:dyDescent="0.25">
      <c r="A9" s="183">
        <v>6</v>
      </c>
      <c r="B9" s="171" t="s">
        <v>20</v>
      </c>
      <c r="C9" s="172" t="s">
        <v>152</v>
      </c>
      <c r="D9" s="175">
        <v>185.5</v>
      </c>
      <c r="E9" s="180"/>
      <c r="F9" s="183">
        <v>40</v>
      </c>
      <c r="G9" s="171" t="s">
        <v>20</v>
      </c>
      <c r="H9" s="172" t="s">
        <v>147</v>
      </c>
      <c r="I9" s="175">
        <v>161.5</v>
      </c>
      <c r="J9" s="180"/>
    </row>
    <row r="10" spans="1:10" ht="18" customHeight="1" x14ac:dyDescent="0.25">
      <c r="A10" s="183">
        <v>7</v>
      </c>
      <c r="B10" s="171" t="s">
        <v>18</v>
      </c>
      <c r="C10" s="172" t="s">
        <v>77</v>
      </c>
      <c r="D10" s="175">
        <v>180.5</v>
      </c>
      <c r="E10" s="180"/>
      <c r="F10" s="183">
        <v>41</v>
      </c>
      <c r="G10" s="171" t="s">
        <v>46</v>
      </c>
      <c r="H10" s="174" t="s">
        <v>154</v>
      </c>
      <c r="I10" s="182">
        <v>161.5</v>
      </c>
      <c r="J10" s="180"/>
    </row>
    <row r="11" spans="1:10" ht="18" customHeight="1" x14ac:dyDescent="0.25">
      <c r="A11" s="183">
        <v>8</v>
      </c>
      <c r="B11" s="171" t="s">
        <v>18</v>
      </c>
      <c r="C11" s="172" t="s">
        <v>83</v>
      </c>
      <c r="D11" s="175">
        <v>180.5</v>
      </c>
      <c r="E11" s="180"/>
      <c r="F11" s="183">
        <v>42</v>
      </c>
      <c r="G11" s="171" t="s">
        <v>46</v>
      </c>
      <c r="H11" s="174" t="s">
        <v>170</v>
      </c>
      <c r="I11" s="182">
        <v>161.5</v>
      </c>
      <c r="J11" s="180"/>
    </row>
    <row r="12" spans="1:10" ht="18" customHeight="1" x14ac:dyDescent="0.25">
      <c r="A12" s="183">
        <v>9</v>
      </c>
      <c r="B12" s="171" t="s">
        <v>19</v>
      </c>
      <c r="C12" s="172" t="s">
        <v>96</v>
      </c>
      <c r="D12" s="175">
        <v>180.5</v>
      </c>
      <c r="E12" s="180"/>
      <c r="F12" s="183">
        <v>43</v>
      </c>
      <c r="G12" s="171" t="s">
        <v>46</v>
      </c>
      <c r="H12" s="174" t="s">
        <v>156</v>
      </c>
      <c r="I12" s="182">
        <v>160</v>
      </c>
      <c r="J12" s="180"/>
    </row>
    <row r="13" spans="1:10" ht="18" customHeight="1" x14ac:dyDescent="0.25">
      <c r="A13" s="183">
        <v>10</v>
      </c>
      <c r="B13" s="171" t="s">
        <v>20</v>
      </c>
      <c r="C13" s="172" t="s">
        <v>143</v>
      </c>
      <c r="D13" s="175">
        <v>180.5</v>
      </c>
      <c r="E13" s="180"/>
      <c r="F13" s="183">
        <v>44</v>
      </c>
      <c r="G13" s="171" t="s">
        <v>18</v>
      </c>
      <c r="H13" s="172" t="s">
        <v>62</v>
      </c>
      <c r="I13" s="175">
        <v>158.5</v>
      </c>
      <c r="J13" s="180"/>
    </row>
    <row r="14" spans="1:10" ht="18" customHeight="1" x14ac:dyDescent="0.25">
      <c r="A14" s="183">
        <v>11</v>
      </c>
      <c r="B14" s="171" t="s">
        <v>20</v>
      </c>
      <c r="C14" s="172" t="s">
        <v>130</v>
      </c>
      <c r="D14" s="175">
        <v>178.5</v>
      </c>
      <c r="E14" s="180"/>
      <c r="F14" s="183">
        <v>45</v>
      </c>
      <c r="G14" s="171" t="s">
        <v>18</v>
      </c>
      <c r="H14" s="172" t="s">
        <v>67</v>
      </c>
      <c r="I14" s="175">
        <v>158.5</v>
      </c>
      <c r="J14" s="180"/>
    </row>
    <row r="15" spans="1:10" ht="18" customHeight="1" x14ac:dyDescent="0.25">
      <c r="A15" s="183">
        <v>12</v>
      </c>
      <c r="B15" s="171" t="s">
        <v>18</v>
      </c>
      <c r="C15" s="172" t="s">
        <v>71</v>
      </c>
      <c r="D15" s="175">
        <v>176.5</v>
      </c>
      <c r="E15" s="180"/>
      <c r="F15" s="183">
        <v>46</v>
      </c>
      <c r="G15" s="171" t="s">
        <v>18</v>
      </c>
      <c r="H15" s="172" t="s">
        <v>70</v>
      </c>
      <c r="I15" s="175">
        <v>157.5</v>
      </c>
      <c r="J15" s="180"/>
    </row>
    <row r="16" spans="1:10" ht="18" customHeight="1" x14ac:dyDescent="0.25">
      <c r="A16" s="183">
        <v>13</v>
      </c>
      <c r="B16" s="171" t="s">
        <v>19</v>
      </c>
      <c r="C16" s="172" t="s">
        <v>111</v>
      </c>
      <c r="D16" s="175">
        <v>176.5</v>
      </c>
      <c r="E16" s="180"/>
      <c r="F16" s="183">
        <v>47</v>
      </c>
      <c r="G16" s="171" t="s">
        <v>18</v>
      </c>
      <c r="H16" s="172" t="s">
        <v>79</v>
      </c>
      <c r="I16" s="175">
        <v>157.5</v>
      </c>
      <c r="J16" s="180"/>
    </row>
    <row r="17" spans="1:10" ht="18" customHeight="1" x14ac:dyDescent="0.25">
      <c r="A17" s="183">
        <v>14</v>
      </c>
      <c r="B17" s="171" t="s">
        <v>19</v>
      </c>
      <c r="C17" s="172" t="s">
        <v>113</v>
      </c>
      <c r="D17" s="175">
        <v>176.5</v>
      </c>
      <c r="E17" s="180"/>
      <c r="F17" s="183">
        <v>48</v>
      </c>
      <c r="G17" s="171" t="s">
        <v>20</v>
      </c>
      <c r="H17" s="172" t="s">
        <v>146</v>
      </c>
      <c r="I17" s="175">
        <v>157.5</v>
      </c>
      <c r="J17" s="180"/>
    </row>
    <row r="18" spans="1:10" ht="18" customHeight="1" x14ac:dyDescent="0.25">
      <c r="A18" s="183">
        <v>15</v>
      </c>
      <c r="B18" s="171" t="s">
        <v>20</v>
      </c>
      <c r="C18" s="172" t="s">
        <v>134</v>
      </c>
      <c r="D18" s="175">
        <v>176.5</v>
      </c>
      <c r="E18" s="180"/>
      <c r="F18" s="183">
        <v>49</v>
      </c>
      <c r="G18" s="171" t="s">
        <v>19</v>
      </c>
      <c r="H18" s="172" t="s">
        <v>110</v>
      </c>
      <c r="I18" s="175">
        <v>156</v>
      </c>
      <c r="J18" s="180"/>
    </row>
    <row r="19" spans="1:10" ht="18" customHeight="1" x14ac:dyDescent="0.25">
      <c r="A19" s="183">
        <v>16</v>
      </c>
      <c r="B19" s="171" t="s">
        <v>46</v>
      </c>
      <c r="C19" s="174" t="s">
        <v>169</v>
      </c>
      <c r="D19" s="182">
        <v>176.5</v>
      </c>
      <c r="E19" s="180"/>
      <c r="F19" s="183">
        <v>50</v>
      </c>
      <c r="G19" s="171" t="s">
        <v>20</v>
      </c>
      <c r="H19" s="172" t="s">
        <v>125</v>
      </c>
      <c r="I19" s="175">
        <v>155</v>
      </c>
      <c r="J19" s="180"/>
    </row>
    <row r="20" spans="1:10" ht="18" customHeight="1" x14ac:dyDescent="0.25">
      <c r="A20" s="183">
        <v>17</v>
      </c>
      <c r="B20" s="171" t="s">
        <v>18</v>
      </c>
      <c r="C20" s="172" t="s">
        <v>65</v>
      </c>
      <c r="D20" s="175">
        <v>174.5</v>
      </c>
      <c r="E20" s="180"/>
      <c r="F20" s="183">
        <v>51</v>
      </c>
      <c r="G20" s="171" t="s">
        <v>20</v>
      </c>
      <c r="H20" s="172" t="s">
        <v>126</v>
      </c>
      <c r="I20" s="175">
        <v>155</v>
      </c>
      <c r="J20" s="180"/>
    </row>
    <row r="21" spans="1:10" ht="18" customHeight="1" x14ac:dyDescent="0.25">
      <c r="A21" s="183">
        <v>18</v>
      </c>
      <c r="B21" s="171" t="s">
        <v>20</v>
      </c>
      <c r="C21" s="172" t="s">
        <v>132</v>
      </c>
      <c r="D21" s="175">
        <v>174.5</v>
      </c>
      <c r="E21" s="180"/>
      <c r="F21" s="183">
        <v>52</v>
      </c>
      <c r="G21" s="171" t="s">
        <v>46</v>
      </c>
      <c r="H21" s="174" t="s">
        <v>175</v>
      </c>
      <c r="I21" s="182">
        <v>155</v>
      </c>
      <c r="J21" s="180"/>
    </row>
    <row r="22" spans="1:10" ht="18" customHeight="1" x14ac:dyDescent="0.25">
      <c r="A22" s="183">
        <v>19</v>
      </c>
      <c r="B22" s="171" t="s">
        <v>18</v>
      </c>
      <c r="C22" s="172" t="s">
        <v>76</v>
      </c>
      <c r="D22" s="175">
        <v>172.5</v>
      </c>
      <c r="E22" s="180"/>
      <c r="F22" s="183">
        <v>53</v>
      </c>
      <c r="G22" s="171" t="s">
        <v>18</v>
      </c>
      <c r="H22" s="172" t="s">
        <v>64</v>
      </c>
      <c r="I22" s="175">
        <v>154</v>
      </c>
      <c r="J22" s="180"/>
    </row>
    <row r="23" spans="1:10" ht="18" customHeight="1" x14ac:dyDescent="0.25">
      <c r="A23" s="183">
        <v>20</v>
      </c>
      <c r="B23" s="171" t="s">
        <v>20</v>
      </c>
      <c r="C23" s="172" t="s">
        <v>151</v>
      </c>
      <c r="D23" s="175">
        <v>172.5</v>
      </c>
      <c r="E23" s="180"/>
      <c r="F23" s="183">
        <v>54</v>
      </c>
      <c r="G23" s="171" t="s">
        <v>20</v>
      </c>
      <c r="H23" s="172" t="s">
        <v>150</v>
      </c>
      <c r="I23" s="175">
        <v>153.5</v>
      </c>
      <c r="J23" s="180"/>
    </row>
    <row r="24" spans="1:10" ht="18" customHeight="1" x14ac:dyDescent="0.25">
      <c r="A24" s="183">
        <v>21</v>
      </c>
      <c r="B24" s="171" t="s">
        <v>46</v>
      </c>
      <c r="C24" s="174" t="s">
        <v>159</v>
      </c>
      <c r="D24" s="182">
        <v>172.5</v>
      </c>
      <c r="E24" s="180"/>
      <c r="F24" s="183">
        <v>55</v>
      </c>
      <c r="G24" s="171" t="s">
        <v>18</v>
      </c>
      <c r="H24" s="172" t="s">
        <v>85</v>
      </c>
      <c r="I24" s="175">
        <v>152.5</v>
      </c>
      <c r="J24" s="180"/>
    </row>
    <row r="25" spans="1:10" ht="18" customHeight="1" x14ac:dyDescent="0.25">
      <c r="A25" s="183">
        <v>22</v>
      </c>
      <c r="B25" s="171" t="s">
        <v>20</v>
      </c>
      <c r="C25" s="172" t="s">
        <v>140</v>
      </c>
      <c r="D25" s="175">
        <v>170.5</v>
      </c>
      <c r="E25" s="180"/>
      <c r="F25" s="183">
        <v>56</v>
      </c>
      <c r="G25" s="171" t="s">
        <v>20</v>
      </c>
      <c r="H25" s="172" t="s">
        <v>141</v>
      </c>
      <c r="I25" s="175">
        <v>151.5</v>
      </c>
      <c r="J25" s="180"/>
    </row>
    <row r="26" spans="1:10" ht="18" customHeight="1" x14ac:dyDescent="0.25">
      <c r="A26" s="183">
        <v>23</v>
      </c>
      <c r="B26" s="171" t="s">
        <v>46</v>
      </c>
      <c r="C26" s="174" t="s">
        <v>158</v>
      </c>
      <c r="D26" s="182">
        <v>170.5</v>
      </c>
      <c r="E26" s="180"/>
      <c r="F26" s="183">
        <v>57</v>
      </c>
      <c r="G26" s="171" t="s">
        <v>20</v>
      </c>
      <c r="H26" s="172" t="s">
        <v>149</v>
      </c>
      <c r="I26" s="175">
        <v>150.5</v>
      </c>
      <c r="J26" s="180"/>
    </row>
    <row r="27" spans="1:10" ht="18" customHeight="1" x14ac:dyDescent="0.25">
      <c r="A27" s="183">
        <v>24</v>
      </c>
      <c r="B27" s="171" t="s">
        <v>18</v>
      </c>
      <c r="C27" s="172" t="s">
        <v>68</v>
      </c>
      <c r="D27" s="175">
        <v>169</v>
      </c>
      <c r="E27" s="180"/>
      <c r="F27" s="183">
        <v>58</v>
      </c>
      <c r="G27" s="171" t="s">
        <v>20</v>
      </c>
      <c r="H27" s="172" t="s">
        <v>153</v>
      </c>
      <c r="I27" s="175">
        <v>150.5</v>
      </c>
      <c r="J27" s="180"/>
    </row>
    <row r="28" spans="1:10" ht="18" customHeight="1" x14ac:dyDescent="0.25">
      <c r="A28" s="183">
        <v>25</v>
      </c>
      <c r="B28" s="171" t="s">
        <v>19</v>
      </c>
      <c r="C28" s="172" t="s">
        <v>120</v>
      </c>
      <c r="D28" s="175">
        <v>167.5</v>
      </c>
      <c r="E28" s="180"/>
      <c r="F28" s="183">
        <v>59</v>
      </c>
      <c r="G28" s="171" t="s">
        <v>46</v>
      </c>
      <c r="H28" s="174" t="s">
        <v>165</v>
      </c>
      <c r="I28" s="182">
        <v>149</v>
      </c>
      <c r="J28" s="180"/>
    </row>
    <row r="29" spans="1:10" ht="18" customHeight="1" x14ac:dyDescent="0.25">
      <c r="A29" s="183">
        <v>26</v>
      </c>
      <c r="B29" s="171" t="s">
        <v>20</v>
      </c>
      <c r="C29" s="172" t="s">
        <v>138</v>
      </c>
      <c r="D29" s="175">
        <v>167.5</v>
      </c>
      <c r="E29" s="180"/>
      <c r="F29" s="183">
        <v>60</v>
      </c>
      <c r="G29" s="171" t="s">
        <v>46</v>
      </c>
      <c r="H29" s="174" t="s">
        <v>166</v>
      </c>
      <c r="I29" s="182">
        <v>149</v>
      </c>
      <c r="J29" s="180"/>
    </row>
    <row r="30" spans="1:10" ht="18" customHeight="1" x14ac:dyDescent="0.25">
      <c r="A30" s="183">
        <v>27</v>
      </c>
      <c r="B30" s="171" t="s">
        <v>46</v>
      </c>
      <c r="C30" s="174" t="s">
        <v>172</v>
      </c>
      <c r="D30" s="182">
        <v>167.5</v>
      </c>
      <c r="E30" s="180"/>
      <c r="F30" s="183">
        <v>61</v>
      </c>
      <c r="G30" s="171" t="s">
        <v>20</v>
      </c>
      <c r="H30" s="172" t="s">
        <v>129</v>
      </c>
      <c r="I30" s="175">
        <v>147</v>
      </c>
      <c r="J30" s="180"/>
    </row>
    <row r="31" spans="1:10" ht="18" customHeight="1" x14ac:dyDescent="0.25">
      <c r="A31" s="183">
        <v>28</v>
      </c>
      <c r="B31" s="171" t="s">
        <v>18</v>
      </c>
      <c r="C31" s="172" t="s">
        <v>73</v>
      </c>
      <c r="D31" s="175">
        <v>166</v>
      </c>
      <c r="E31" s="180"/>
      <c r="F31" s="183">
        <v>62</v>
      </c>
      <c r="G31" s="171" t="s">
        <v>20</v>
      </c>
      <c r="H31" s="172" t="s">
        <v>145</v>
      </c>
      <c r="I31" s="175">
        <v>147</v>
      </c>
      <c r="J31" s="180"/>
    </row>
    <row r="32" spans="1:10" ht="18" customHeight="1" x14ac:dyDescent="0.25">
      <c r="A32" s="183">
        <v>29</v>
      </c>
      <c r="B32" s="171" t="s">
        <v>19</v>
      </c>
      <c r="C32" s="172" t="s">
        <v>94</v>
      </c>
      <c r="D32" s="175">
        <v>166</v>
      </c>
      <c r="E32" s="180"/>
      <c r="F32" s="183">
        <v>63</v>
      </c>
      <c r="G32" s="171" t="s">
        <v>46</v>
      </c>
      <c r="H32" s="174" t="s">
        <v>173</v>
      </c>
      <c r="I32" s="182">
        <v>147</v>
      </c>
      <c r="J32" s="180"/>
    </row>
    <row r="33" spans="1:10" ht="18" customHeight="1" x14ac:dyDescent="0.25">
      <c r="A33" s="183">
        <v>30</v>
      </c>
      <c r="B33" s="171" t="s">
        <v>20</v>
      </c>
      <c r="C33" s="172" t="s">
        <v>128</v>
      </c>
      <c r="D33" s="175">
        <v>166</v>
      </c>
      <c r="E33" s="180"/>
      <c r="F33" s="183">
        <v>64</v>
      </c>
      <c r="G33" s="171" t="s">
        <v>20</v>
      </c>
      <c r="H33" s="172" t="s">
        <v>139</v>
      </c>
      <c r="I33" s="175">
        <v>144.5</v>
      </c>
      <c r="J33" s="180"/>
    </row>
    <row r="34" spans="1:10" ht="18" customHeight="1" x14ac:dyDescent="0.25">
      <c r="A34" s="183">
        <v>31</v>
      </c>
      <c r="B34" s="171" t="s">
        <v>20</v>
      </c>
      <c r="C34" s="172" t="s">
        <v>142</v>
      </c>
      <c r="D34" s="175">
        <v>166</v>
      </c>
      <c r="E34" s="180"/>
      <c r="F34" s="183">
        <v>65</v>
      </c>
      <c r="G34" s="171" t="s">
        <v>20</v>
      </c>
      <c r="H34" s="172" t="s">
        <v>127</v>
      </c>
      <c r="I34" s="175">
        <v>143.5</v>
      </c>
      <c r="J34" s="180"/>
    </row>
    <row r="35" spans="1:10" ht="18" customHeight="1" x14ac:dyDescent="0.25">
      <c r="A35" s="183">
        <v>32</v>
      </c>
      <c r="B35" s="171" t="s">
        <v>46</v>
      </c>
      <c r="C35" s="174" t="s">
        <v>163</v>
      </c>
      <c r="D35" s="182">
        <v>166</v>
      </c>
      <c r="E35" s="180"/>
      <c r="F35" s="183">
        <v>66</v>
      </c>
      <c r="G35" s="171" t="s">
        <v>20</v>
      </c>
      <c r="H35" s="172" t="s">
        <v>135</v>
      </c>
      <c r="I35" s="175">
        <v>140</v>
      </c>
      <c r="J35" s="180"/>
    </row>
    <row r="36" spans="1:10" ht="18" customHeight="1" x14ac:dyDescent="0.25">
      <c r="A36" s="183">
        <v>33</v>
      </c>
      <c r="B36" s="171" t="s">
        <v>18</v>
      </c>
      <c r="C36" s="172" t="s">
        <v>66</v>
      </c>
      <c r="D36" s="175">
        <v>164.5</v>
      </c>
      <c r="E36" s="180"/>
      <c r="F36" s="183">
        <v>67</v>
      </c>
      <c r="G36" s="171" t="s">
        <v>20</v>
      </c>
      <c r="H36" s="172" t="s">
        <v>131</v>
      </c>
      <c r="I36" s="175">
        <v>133</v>
      </c>
      <c r="J36" s="180"/>
    </row>
    <row r="37" spans="1:10" ht="18" customHeight="1" x14ac:dyDescent="0.25">
      <c r="A37" s="183">
        <v>34</v>
      </c>
      <c r="B37" s="171" t="s">
        <v>19</v>
      </c>
      <c r="C37" s="172" t="s">
        <v>98</v>
      </c>
      <c r="D37" s="175">
        <v>164.5</v>
      </c>
      <c r="E37" s="180"/>
      <c r="F37" s="183">
        <v>68</v>
      </c>
      <c r="G37" s="171"/>
      <c r="H37" s="174"/>
      <c r="I37" s="175"/>
      <c r="J37" s="180"/>
    </row>
    <row r="38" spans="1:10" ht="18.95" customHeight="1" x14ac:dyDescent="0.25">
      <c r="E38" s="180"/>
      <c r="J38" s="180"/>
    </row>
    <row r="39" spans="1:10" ht="18.95" customHeight="1" x14ac:dyDescent="0.25">
      <c r="E39" s="180"/>
      <c r="H39" s="200" t="s">
        <v>205</v>
      </c>
      <c r="I39" s="202">
        <f>AVERAGE(D4:D37,I4:I37)</f>
        <v>164.79104477611941</v>
      </c>
      <c r="J39" s="180"/>
    </row>
    <row r="40" spans="1:10" ht="18.95" customHeight="1" x14ac:dyDescent="0.25">
      <c r="E40" s="180"/>
      <c r="J40" s="180"/>
    </row>
    <row r="41" spans="1:10" ht="14.1" customHeight="1" x14ac:dyDescent="0.25"/>
    <row r="42" spans="1:10" ht="14.1" customHeight="1" x14ac:dyDescent="0.25"/>
    <row r="43" spans="1:10" ht="14.1" customHeight="1" x14ac:dyDescent="0.25"/>
    <row r="44" spans="1:10" ht="14.1" customHeight="1" x14ac:dyDescent="0.25"/>
    <row r="45" spans="1:10" ht="14.1" customHeight="1" x14ac:dyDescent="0.25"/>
    <row r="46" spans="1:10" ht="14.1" customHeight="1" x14ac:dyDescent="0.25"/>
    <row r="47" spans="1:10" ht="14.1" customHeight="1" x14ac:dyDescent="0.25"/>
    <row r="48" spans="1:10" ht="14.1" customHeight="1" x14ac:dyDescent="0.25"/>
    <row r="49" ht="14.1" customHeight="1" x14ac:dyDescent="0.25"/>
    <row r="50" ht="14.1" customHeight="1" x14ac:dyDescent="0.25"/>
    <row r="51" ht="14.1" customHeight="1" x14ac:dyDescent="0.25"/>
    <row r="52" ht="14.1" customHeight="1" x14ac:dyDescent="0.25"/>
    <row r="53" ht="14.1" customHeight="1" x14ac:dyDescent="0.25"/>
    <row r="54" ht="14.1" customHeight="1" x14ac:dyDescent="0.25"/>
    <row r="55" ht="14.1" customHeight="1" x14ac:dyDescent="0.25"/>
    <row r="56" ht="14.1" customHeight="1" x14ac:dyDescent="0.25"/>
  </sheetData>
  <sortState ref="B4:D114">
    <sortCondition descending="1" ref="D4:D114"/>
  </sortState>
  <mergeCells count="1">
    <mergeCell ref="A1:J1"/>
  </mergeCells>
  <pageMargins left="0.7" right="0.7" top="0.75" bottom="0.75" header="0.3" footer="0.3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view="pageBreakPreview" zoomScale="70" zoomScaleNormal="100" zoomScaleSheetLayoutView="70" workbookViewId="0">
      <selection activeCell="D17" sqref="D17"/>
    </sheetView>
  </sheetViews>
  <sheetFormatPr defaultRowHeight="15" x14ac:dyDescent="0.25"/>
  <cols>
    <col min="1" max="1" width="19.28515625" customWidth="1"/>
    <col min="2" max="2" width="3.85546875" customWidth="1"/>
    <col min="3" max="3" width="4.42578125" customWidth="1"/>
    <col min="4" max="4" width="27" customWidth="1"/>
    <col min="5" max="5" width="6.7109375" customWidth="1"/>
    <col min="6" max="6" width="23.42578125" customWidth="1"/>
  </cols>
  <sheetData>
    <row r="1" spans="1:6" ht="114" customHeight="1" x14ac:dyDescent="0.3">
      <c r="A1" s="259" t="s">
        <v>201</v>
      </c>
      <c r="B1" s="259"/>
      <c r="C1" s="259"/>
      <c r="D1" s="259"/>
      <c r="E1" s="259"/>
      <c r="F1" s="259"/>
    </row>
    <row r="3" spans="1:6" s="178" customFormat="1" ht="18" customHeight="1" x14ac:dyDescent="0.25">
      <c r="B3" s="177" t="s">
        <v>195</v>
      </c>
      <c r="C3" s="177"/>
      <c r="D3" s="177" t="s">
        <v>193</v>
      </c>
      <c r="E3" s="177" t="s">
        <v>194</v>
      </c>
    </row>
    <row r="4" spans="1:6" ht="18" customHeight="1" x14ac:dyDescent="0.25">
      <c r="B4" s="179">
        <v>1</v>
      </c>
      <c r="C4" s="171" t="s">
        <v>19</v>
      </c>
      <c r="D4" s="172" t="s">
        <v>116</v>
      </c>
      <c r="E4" s="173">
        <v>192</v>
      </c>
      <c r="F4" s="180"/>
    </row>
    <row r="5" spans="1:6" ht="18" customHeight="1" x14ac:dyDescent="0.25">
      <c r="B5" s="179">
        <v>2</v>
      </c>
      <c r="C5" s="171" t="s">
        <v>46</v>
      </c>
      <c r="D5" s="174" t="s">
        <v>174</v>
      </c>
      <c r="E5" s="175">
        <v>190.5</v>
      </c>
      <c r="F5" s="180"/>
    </row>
    <row r="6" spans="1:6" ht="18" customHeight="1" x14ac:dyDescent="0.25">
      <c r="B6" s="179">
        <v>3</v>
      </c>
      <c r="C6" s="171" t="s">
        <v>18</v>
      </c>
      <c r="D6" s="172" t="s">
        <v>78</v>
      </c>
      <c r="E6" s="175">
        <v>188.5</v>
      </c>
      <c r="F6" s="180"/>
    </row>
    <row r="7" spans="1:6" ht="18" customHeight="1" x14ac:dyDescent="0.25">
      <c r="B7" s="179">
        <v>4</v>
      </c>
      <c r="C7" s="171" t="s">
        <v>46</v>
      </c>
      <c r="D7" s="174" t="s">
        <v>168</v>
      </c>
      <c r="E7" s="175">
        <v>181.5</v>
      </c>
      <c r="F7" s="180"/>
    </row>
    <row r="8" spans="1:6" ht="18" customHeight="1" x14ac:dyDescent="0.25">
      <c r="B8" s="179">
        <v>5</v>
      </c>
      <c r="C8" s="171" t="s">
        <v>46</v>
      </c>
      <c r="D8" s="174" t="s">
        <v>167</v>
      </c>
      <c r="E8" s="175">
        <v>180.5</v>
      </c>
      <c r="F8" s="180"/>
    </row>
    <row r="9" spans="1:6" ht="18" customHeight="1" x14ac:dyDescent="0.25">
      <c r="B9" s="179">
        <v>6</v>
      </c>
      <c r="C9" s="171" t="s">
        <v>20</v>
      </c>
      <c r="D9" s="172" t="s">
        <v>136</v>
      </c>
      <c r="E9" s="173">
        <v>171.5</v>
      </c>
      <c r="F9" s="180"/>
    </row>
    <row r="10" spans="1:6" ht="18" customHeight="1" x14ac:dyDescent="0.25">
      <c r="B10" s="179">
        <v>7</v>
      </c>
      <c r="C10" s="171" t="s">
        <v>18</v>
      </c>
      <c r="D10" s="172" t="s">
        <v>82</v>
      </c>
      <c r="E10" s="175">
        <v>162.5</v>
      </c>
      <c r="F10" s="180"/>
    </row>
    <row r="11" spans="1:6" ht="18" customHeight="1" x14ac:dyDescent="0.25">
      <c r="B11" s="189"/>
      <c r="C11" s="190"/>
      <c r="D11" s="191"/>
      <c r="E11" s="192"/>
      <c r="F11" s="180"/>
    </row>
    <row r="12" spans="1:6" ht="18" customHeight="1" x14ac:dyDescent="0.25">
      <c r="B12" s="189"/>
      <c r="C12" s="190"/>
      <c r="D12" s="197" t="s">
        <v>205</v>
      </c>
      <c r="E12" s="199">
        <f>AVERAGE(E4:E10)</f>
        <v>181</v>
      </c>
      <c r="F12" s="180"/>
    </row>
    <row r="13" spans="1:6" ht="18" customHeight="1" x14ac:dyDescent="0.25">
      <c r="B13" s="189"/>
      <c r="C13" s="190"/>
      <c r="D13" s="191"/>
      <c r="E13" s="193"/>
      <c r="F13" s="180"/>
    </row>
    <row r="14" spans="1:6" ht="18" customHeight="1" x14ac:dyDescent="0.25">
      <c r="B14" s="189"/>
      <c r="C14" s="190"/>
      <c r="D14" s="191"/>
      <c r="E14" s="193"/>
      <c r="F14" s="180"/>
    </row>
    <row r="15" spans="1:6" ht="18" customHeight="1" x14ac:dyDescent="0.25">
      <c r="B15" s="189"/>
      <c r="C15" s="190"/>
      <c r="D15" s="191"/>
      <c r="E15" s="193"/>
      <c r="F15" s="180"/>
    </row>
    <row r="16" spans="1:6" ht="18" customHeight="1" x14ac:dyDescent="0.25">
      <c r="B16" s="189"/>
      <c r="C16" s="190"/>
      <c r="D16" s="191"/>
      <c r="E16" s="193"/>
      <c r="F16" s="180"/>
    </row>
    <row r="17" spans="2:6" ht="18" customHeight="1" x14ac:dyDescent="0.25">
      <c r="B17" s="189"/>
      <c r="C17" s="190"/>
      <c r="D17" s="191"/>
      <c r="E17" s="193"/>
      <c r="F17" s="180"/>
    </row>
    <row r="18" spans="2:6" ht="18" customHeight="1" x14ac:dyDescent="0.25">
      <c r="B18" s="189"/>
      <c r="C18" s="190"/>
      <c r="D18" s="191"/>
      <c r="E18" s="193"/>
      <c r="F18" s="180"/>
    </row>
    <row r="19" spans="2:6" ht="18" customHeight="1" x14ac:dyDescent="0.25">
      <c r="B19" s="189"/>
      <c r="C19" s="190"/>
      <c r="D19" s="191"/>
      <c r="E19" s="193"/>
      <c r="F19" s="180"/>
    </row>
    <row r="20" spans="2:6" ht="18" customHeight="1" x14ac:dyDescent="0.25">
      <c r="B20" s="189"/>
      <c r="C20" s="190"/>
      <c r="D20" s="191"/>
      <c r="E20" s="193"/>
      <c r="F20" s="180"/>
    </row>
    <row r="21" spans="2:6" ht="18" customHeight="1" x14ac:dyDescent="0.25">
      <c r="B21" s="189"/>
      <c r="C21" s="190"/>
      <c r="D21" s="191"/>
      <c r="E21" s="193"/>
      <c r="F21" s="180"/>
    </row>
    <row r="22" spans="2:6" ht="18" customHeight="1" x14ac:dyDescent="0.25">
      <c r="B22" s="189"/>
      <c r="C22" s="190"/>
      <c r="D22" s="191"/>
      <c r="E22" s="193"/>
      <c r="F22" s="180"/>
    </row>
    <row r="23" spans="2:6" ht="18" customHeight="1" x14ac:dyDescent="0.25">
      <c r="B23" s="189"/>
      <c r="C23" s="190"/>
      <c r="D23" s="191"/>
      <c r="E23" s="193"/>
      <c r="F23" s="180"/>
    </row>
    <row r="24" spans="2:6" ht="18" customHeight="1" x14ac:dyDescent="0.25">
      <c r="B24" s="189"/>
      <c r="C24" s="190"/>
      <c r="D24" s="191"/>
      <c r="E24" s="193"/>
      <c r="F24" s="180"/>
    </row>
    <row r="25" spans="2:6" ht="18" customHeight="1" x14ac:dyDescent="0.25">
      <c r="B25" s="189"/>
      <c r="C25" s="190"/>
      <c r="D25" s="191"/>
      <c r="E25" s="193"/>
      <c r="F25" s="180"/>
    </row>
    <row r="26" spans="2:6" ht="18" customHeight="1" x14ac:dyDescent="0.25">
      <c r="B26" s="189"/>
      <c r="C26" s="190"/>
      <c r="D26" s="191"/>
      <c r="E26" s="193"/>
      <c r="F26" s="180"/>
    </row>
    <row r="27" spans="2:6" ht="18" customHeight="1" x14ac:dyDescent="0.25">
      <c r="B27" s="189"/>
      <c r="C27" s="190"/>
      <c r="D27" s="191"/>
      <c r="E27" s="193"/>
      <c r="F27" s="180"/>
    </row>
    <row r="28" spans="2:6" ht="18" customHeight="1" x14ac:dyDescent="0.25">
      <c r="B28" s="189"/>
      <c r="C28" s="190"/>
      <c r="D28" s="191"/>
      <c r="E28" s="193"/>
      <c r="F28" s="180"/>
    </row>
    <row r="29" spans="2:6" ht="18" customHeight="1" x14ac:dyDescent="0.25">
      <c r="B29" s="189"/>
      <c r="C29" s="190"/>
      <c r="D29" s="191"/>
      <c r="E29" s="193"/>
      <c r="F29" s="180"/>
    </row>
    <row r="30" spans="2:6" ht="18" customHeight="1" x14ac:dyDescent="0.25">
      <c r="B30" s="189"/>
      <c r="C30" s="190"/>
      <c r="D30" s="191"/>
      <c r="E30" s="193"/>
      <c r="F30" s="180"/>
    </row>
    <row r="31" spans="2:6" ht="18" customHeight="1" x14ac:dyDescent="0.25">
      <c r="B31" s="189"/>
      <c r="C31" s="190"/>
      <c r="D31" s="191"/>
      <c r="E31" s="193"/>
      <c r="F31" s="180"/>
    </row>
    <row r="32" spans="2:6" ht="18" customHeight="1" x14ac:dyDescent="0.25">
      <c r="B32" s="189"/>
      <c r="C32" s="190"/>
      <c r="D32" s="191"/>
      <c r="E32" s="193"/>
      <c r="F32" s="180"/>
    </row>
    <row r="33" spans="2:6" ht="18" customHeight="1" x14ac:dyDescent="0.25">
      <c r="B33" s="189"/>
      <c r="C33" s="190"/>
      <c r="D33" s="191"/>
      <c r="E33" s="193"/>
      <c r="F33" s="180"/>
    </row>
    <row r="34" spans="2:6" ht="18" customHeight="1" x14ac:dyDescent="0.25">
      <c r="B34" s="185">
        <v>31</v>
      </c>
      <c r="C34" s="186"/>
      <c r="D34" s="187"/>
      <c r="E34" s="188"/>
      <c r="F34" s="180"/>
    </row>
    <row r="35" spans="2:6" ht="18" customHeight="1" x14ac:dyDescent="0.25">
      <c r="B35" s="183">
        <v>32</v>
      </c>
      <c r="C35" s="171"/>
      <c r="D35" s="172"/>
      <c r="E35" s="173"/>
      <c r="F35" s="180"/>
    </row>
    <row r="36" spans="2:6" ht="18" customHeight="1" x14ac:dyDescent="0.25">
      <c r="B36" s="183">
        <v>33</v>
      </c>
      <c r="C36" s="171"/>
      <c r="D36" s="172"/>
      <c r="E36" s="173"/>
      <c r="F36" s="180"/>
    </row>
    <row r="37" spans="2:6" ht="18" customHeight="1" x14ac:dyDescent="0.25">
      <c r="B37" s="183">
        <v>34</v>
      </c>
      <c r="C37" s="171"/>
      <c r="D37" s="172"/>
      <c r="E37" s="173"/>
      <c r="F37" s="180"/>
    </row>
    <row r="38" spans="2:6" ht="18.95" customHeight="1" x14ac:dyDescent="0.25">
      <c r="C38" s="171"/>
      <c r="D38" s="172"/>
      <c r="E38" s="173"/>
      <c r="F38" s="180"/>
    </row>
    <row r="39" spans="2:6" ht="18.95" customHeight="1" x14ac:dyDescent="0.25">
      <c r="C39" s="171"/>
      <c r="D39" s="172"/>
      <c r="E39" s="173"/>
      <c r="F39" s="180"/>
    </row>
    <row r="40" spans="2:6" ht="18.95" customHeight="1" x14ac:dyDescent="0.25">
      <c r="C40" s="171"/>
      <c r="D40" s="172"/>
      <c r="E40" s="173"/>
      <c r="F40" s="180"/>
    </row>
    <row r="41" spans="2:6" ht="14.1" customHeight="1" x14ac:dyDescent="0.25">
      <c r="C41" s="171"/>
      <c r="D41" s="172"/>
      <c r="E41" s="173"/>
    </row>
    <row r="42" spans="2:6" ht="14.1" customHeight="1" x14ac:dyDescent="0.25">
      <c r="C42" s="171"/>
      <c r="D42" s="172"/>
      <c r="E42" s="173"/>
    </row>
    <row r="43" spans="2:6" ht="14.1" customHeight="1" x14ac:dyDescent="0.25">
      <c r="C43" s="171"/>
      <c r="D43" s="172"/>
      <c r="E43" s="173"/>
    </row>
    <row r="44" spans="2:6" ht="14.1" customHeight="1" x14ac:dyDescent="0.25">
      <c r="C44" s="171"/>
      <c r="D44" s="172"/>
      <c r="E44" s="173"/>
    </row>
    <row r="45" spans="2:6" ht="14.1" customHeight="1" x14ac:dyDescent="0.25">
      <c r="C45" s="171"/>
      <c r="D45" s="172"/>
      <c r="E45" s="173"/>
    </row>
    <row r="46" spans="2:6" ht="14.1" customHeight="1" x14ac:dyDescent="0.25">
      <c r="C46" s="171"/>
      <c r="D46" s="172"/>
      <c r="E46" s="173"/>
    </row>
    <row r="47" spans="2:6" ht="14.1" customHeight="1" x14ac:dyDescent="0.25">
      <c r="C47" s="171"/>
      <c r="D47" s="172"/>
      <c r="E47" s="173"/>
    </row>
    <row r="48" spans="2:6" ht="14.1" customHeight="1" x14ac:dyDescent="0.25">
      <c r="C48" s="171"/>
      <c r="D48" s="172"/>
      <c r="E48" s="173"/>
    </row>
    <row r="49" spans="3:5" ht="14.1" customHeight="1" x14ac:dyDescent="0.25">
      <c r="C49" s="171"/>
      <c r="D49" s="172"/>
      <c r="E49" s="173"/>
    </row>
    <row r="50" spans="3:5" ht="14.1" customHeight="1" x14ac:dyDescent="0.25">
      <c r="C50" s="171"/>
      <c r="D50" s="172"/>
      <c r="E50" s="173"/>
    </row>
    <row r="51" spans="3:5" ht="14.1" customHeight="1" x14ac:dyDescent="0.25">
      <c r="C51" s="171"/>
      <c r="D51" s="172"/>
      <c r="E51" s="173"/>
    </row>
    <row r="52" spans="3:5" ht="14.1" customHeight="1" x14ac:dyDescent="0.25">
      <c r="C52" s="171"/>
      <c r="D52" s="172"/>
      <c r="E52" s="173"/>
    </row>
    <row r="53" spans="3:5" ht="14.1" customHeight="1" x14ac:dyDescent="0.25">
      <c r="C53" s="171"/>
      <c r="D53" s="172"/>
      <c r="E53" s="173"/>
    </row>
    <row r="54" spans="3:5" ht="14.1" customHeight="1" x14ac:dyDescent="0.25">
      <c r="C54" s="171"/>
      <c r="D54" s="172"/>
      <c r="E54" s="173"/>
    </row>
    <row r="55" spans="3:5" ht="14.1" customHeight="1" x14ac:dyDescent="0.25">
      <c r="C55" s="171"/>
      <c r="D55" s="172"/>
      <c r="E55" s="173"/>
    </row>
    <row r="56" spans="3:5" ht="14.1" customHeight="1" x14ac:dyDescent="0.25">
      <c r="C56" s="171"/>
      <c r="D56" s="172"/>
      <c r="E56" s="173"/>
    </row>
    <row r="57" spans="3:5" ht="15.75" x14ac:dyDescent="0.25">
      <c r="C57" s="171"/>
      <c r="D57" s="172"/>
      <c r="E57" s="173"/>
    </row>
    <row r="58" spans="3:5" ht="15.75" x14ac:dyDescent="0.25">
      <c r="C58" s="171"/>
      <c r="D58" s="172"/>
      <c r="E58" s="173"/>
    </row>
    <row r="59" spans="3:5" ht="15.75" x14ac:dyDescent="0.25">
      <c r="C59" s="171"/>
      <c r="D59" s="172"/>
      <c r="E59" s="173"/>
    </row>
    <row r="60" spans="3:5" ht="15.75" x14ac:dyDescent="0.25">
      <c r="C60" s="171"/>
      <c r="D60" s="172"/>
      <c r="E60" s="173"/>
    </row>
    <row r="61" spans="3:5" ht="15.75" x14ac:dyDescent="0.25">
      <c r="C61" s="171"/>
      <c r="D61" s="172"/>
      <c r="E61" s="173"/>
    </row>
    <row r="62" spans="3:5" ht="15.75" x14ac:dyDescent="0.25">
      <c r="C62" s="171"/>
      <c r="D62" s="172"/>
      <c r="E62" s="173"/>
    </row>
    <row r="63" spans="3:5" ht="15.75" x14ac:dyDescent="0.25">
      <c r="C63" s="171"/>
      <c r="D63" s="172"/>
      <c r="E63" s="173"/>
    </row>
    <row r="64" spans="3:5" ht="15.75" x14ac:dyDescent="0.25">
      <c r="C64" s="171"/>
      <c r="D64" s="172"/>
      <c r="E64" s="173"/>
    </row>
    <row r="65" spans="3:5" ht="15.75" x14ac:dyDescent="0.25">
      <c r="C65" s="171"/>
      <c r="D65" s="172"/>
      <c r="E65" s="173"/>
    </row>
    <row r="66" spans="3:5" ht="15.75" x14ac:dyDescent="0.25">
      <c r="C66" s="171"/>
      <c r="D66" s="172"/>
      <c r="E66" s="173"/>
    </row>
    <row r="67" spans="3:5" ht="15.75" x14ac:dyDescent="0.25">
      <c r="C67" s="171"/>
      <c r="D67" s="172"/>
      <c r="E67" s="173"/>
    </row>
    <row r="68" spans="3:5" ht="15.75" x14ac:dyDescent="0.25">
      <c r="C68" s="171"/>
      <c r="D68" s="172"/>
      <c r="E68" s="173"/>
    </row>
    <row r="69" spans="3:5" ht="15.75" x14ac:dyDescent="0.25">
      <c r="C69" s="171"/>
      <c r="D69" s="172"/>
      <c r="E69" s="173"/>
    </row>
    <row r="70" spans="3:5" ht="15.75" x14ac:dyDescent="0.25">
      <c r="C70" s="171"/>
      <c r="D70" s="172"/>
      <c r="E70" s="173"/>
    </row>
    <row r="71" spans="3:5" ht="15.75" x14ac:dyDescent="0.25">
      <c r="C71" s="171"/>
      <c r="D71" s="172"/>
      <c r="E71" s="173"/>
    </row>
    <row r="72" spans="3:5" ht="15.75" x14ac:dyDescent="0.25">
      <c r="C72" s="171"/>
      <c r="D72" s="172"/>
      <c r="E72" s="173"/>
    </row>
    <row r="73" spans="3:5" ht="15.75" x14ac:dyDescent="0.25">
      <c r="C73" s="171"/>
      <c r="D73" s="172"/>
      <c r="E73" s="173"/>
    </row>
    <row r="74" spans="3:5" ht="15.75" x14ac:dyDescent="0.25">
      <c r="C74" s="171"/>
      <c r="D74" s="172"/>
      <c r="E74" s="173"/>
    </row>
    <row r="75" spans="3:5" ht="15.75" x14ac:dyDescent="0.25">
      <c r="C75" s="171"/>
      <c r="D75" s="172"/>
      <c r="E75" s="173"/>
    </row>
    <row r="76" spans="3:5" ht="15.75" x14ac:dyDescent="0.25">
      <c r="C76" s="171"/>
      <c r="D76" s="172"/>
      <c r="E76" s="173"/>
    </row>
    <row r="77" spans="3:5" ht="15.75" x14ac:dyDescent="0.25">
      <c r="C77" s="171"/>
      <c r="D77" s="172"/>
      <c r="E77" s="173"/>
    </row>
    <row r="78" spans="3:5" ht="15.75" x14ac:dyDescent="0.25">
      <c r="C78" s="171"/>
      <c r="D78" s="172"/>
      <c r="E78" s="173"/>
    </row>
    <row r="79" spans="3:5" ht="15.75" x14ac:dyDescent="0.25">
      <c r="C79" s="171"/>
      <c r="D79" s="172"/>
      <c r="E79" s="173"/>
    </row>
    <row r="80" spans="3:5" ht="15.75" x14ac:dyDescent="0.25">
      <c r="C80" s="171"/>
      <c r="D80" s="172"/>
      <c r="E80" s="173"/>
    </row>
    <row r="81" spans="3:5" ht="15.75" x14ac:dyDescent="0.25">
      <c r="C81" s="171"/>
      <c r="D81" s="172"/>
      <c r="E81" s="173"/>
    </row>
    <row r="82" spans="3:5" ht="15.75" x14ac:dyDescent="0.25">
      <c r="C82" s="171"/>
      <c r="D82" s="172"/>
      <c r="E82" s="173"/>
    </row>
    <row r="83" spans="3:5" ht="15.75" x14ac:dyDescent="0.25">
      <c r="C83" s="171"/>
      <c r="D83" s="172"/>
      <c r="E83" s="173"/>
    </row>
    <row r="84" spans="3:5" ht="15.75" x14ac:dyDescent="0.25">
      <c r="C84" s="171"/>
      <c r="D84" s="172"/>
      <c r="E84" s="173"/>
    </row>
    <row r="85" spans="3:5" ht="15.75" x14ac:dyDescent="0.25">
      <c r="C85" s="171"/>
      <c r="D85" s="172"/>
      <c r="E85" s="173"/>
    </row>
    <row r="86" spans="3:5" ht="15.75" x14ac:dyDescent="0.25">
      <c r="C86" s="171"/>
      <c r="D86" s="172"/>
      <c r="E86" s="173"/>
    </row>
    <row r="87" spans="3:5" ht="15.75" x14ac:dyDescent="0.25">
      <c r="C87" s="171"/>
      <c r="D87" s="172"/>
      <c r="E87" s="173"/>
    </row>
    <row r="88" spans="3:5" ht="15.75" x14ac:dyDescent="0.25">
      <c r="C88" s="171"/>
      <c r="D88" s="172"/>
      <c r="E88" s="173"/>
    </row>
    <row r="89" spans="3:5" ht="15.75" x14ac:dyDescent="0.25">
      <c r="C89" s="171"/>
      <c r="D89" s="172"/>
      <c r="E89" s="173"/>
    </row>
    <row r="90" spans="3:5" ht="15.75" x14ac:dyDescent="0.25">
      <c r="C90" s="171"/>
      <c r="D90" s="172"/>
      <c r="E90" s="173"/>
    </row>
    <row r="91" spans="3:5" ht="15.75" x14ac:dyDescent="0.25">
      <c r="C91" s="171"/>
      <c r="D91" s="172"/>
      <c r="E91" s="173"/>
    </row>
    <row r="92" spans="3:5" ht="15.75" x14ac:dyDescent="0.25">
      <c r="C92" s="171"/>
      <c r="D92" s="174"/>
      <c r="E92" s="175"/>
    </row>
    <row r="93" spans="3:5" ht="15.75" x14ac:dyDescent="0.25">
      <c r="C93" s="171"/>
      <c r="D93" s="174"/>
      <c r="E93" s="175"/>
    </row>
    <row r="94" spans="3:5" ht="15.75" x14ac:dyDescent="0.25">
      <c r="C94" s="171"/>
      <c r="D94" s="174"/>
      <c r="E94" s="175"/>
    </row>
    <row r="95" spans="3:5" ht="15.75" x14ac:dyDescent="0.25">
      <c r="C95" s="171"/>
      <c r="D95" s="174"/>
      <c r="E95" s="175"/>
    </row>
    <row r="96" spans="3:5" ht="15.75" x14ac:dyDescent="0.25">
      <c r="C96" s="171"/>
      <c r="D96" s="174"/>
      <c r="E96" s="175"/>
    </row>
    <row r="97" spans="3:5" ht="15.75" x14ac:dyDescent="0.25">
      <c r="C97" s="171"/>
      <c r="D97" s="174"/>
      <c r="E97" s="175"/>
    </row>
    <row r="98" spans="3:5" ht="15.75" x14ac:dyDescent="0.25">
      <c r="C98" s="171"/>
      <c r="D98" s="174"/>
      <c r="E98" s="175"/>
    </row>
    <row r="99" spans="3:5" ht="15.75" x14ac:dyDescent="0.25">
      <c r="C99" s="171"/>
      <c r="D99" s="174"/>
      <c r="E99" s="175"/>
    </row>
    <row r="100" spans="3:5" ht="15.75" x14ac:dyDescent="0.25">
      <c r="C100" s="171"/>
      <c r="D100" s="174"/>
      <c r="E100" s="175"/>
    </row>
    <row r="101" spans="3:5" ht="15.75" x14ac:dyDescent="0.25">
      <c r="C101" s="171"/>
      <c r="D101" s="174"/>
      <c r="E101" s="175"/>
    </row>
    <row r="102" spans="3:5" ht="15.75" x14ac:dyDescent="0.25">
      <c r="C102" s="171"/>
      <c r="D102" s="174"/>
      <c r="E102" s="175"/>
    </row>
    <row r="103" spans="3:5" ht="15.75" x14ac:dyDescent="0.25">
      <c r="C103" s="171"/>
      <c r="D103" s="174"/>
      <c r="E103" s="175"/>
    </row>
    <row r="104" spans="3:5" ht="15.75" x14ac:dyDescent="0.25">
      <c r="C104" s="171"/>
      <c r="D104" s="174"/>
      <c r="E104" s="175"/>
    </row>
    <row r="105" spans="3:5" ht="15.75" x14ac:dyDescent="0.25">
      <c r="C105" s="171"/>
      <c r="D105" s="174"/>
      <c r="E105" s="175"/>
    </row>
    <row r="106" spans="3:5" ht="15.75" x14ac:dyDescent="0.25">
      <c r="C106" s="171"/>
      <c r="D106" s="174"/>
      <c r="E106" s="175"/>
    </row>
    <row r="107" spans="3:5" ht="15.75" x14ac:dyDescent="0.25">
      <c r="C107" s="171"/>
      <c r="D107" s="174"/>
      <c r="E107" s="175"/>
    </row>
    <row r="108" spans="3:5" ht="15.75" x14ac:dyDescent="0.25">
      <c r="C108" s="171"/>
      <c r="D108" s="174"/>
      <c r="E108" s="175"/>
    </row>
    <row r="109" spans="3:5" ht="15.75" x14ac:dyDescent="0.25">
      <c r="C109" s="171"/>
      <c r="D109" s="174"/>
      <c r="E109" s="175"/>
    </row>
    <row r="110" spans="3:5" ht="15.75" x14ac:dyDescent="0.25">
      <c r="C110" s="171"/>
      <c r="D110" s="174"/>
      <c r="E110" s="175"/>
    </row>
    <row r="111" spans="3:5" ht="15.75" x14ac:dyDescent="0.25">
      <c r="C111" s="171"/>
      <c r="D111" s="174"/>
      <c r="E111" s="175"/>
    </row>
    <row r="112" spans="3:5" ht="15.75" x14ac:dyDescent="0.25">
      <c r="C112" s="171"/>
      <c r="D112" s="174"/>
      <c r="E112" s="175"/>
    </row>
    <row r="113" spans="3:5" ht="15.75" x14ac:dyDescent="0.25">
      <c r="C113" s="171"/>
      <c r="D113" s="174"/>
      <c r="E113" s="175"/>
    </row>
    <row r="114" spans="3:5" ht="15.75" x14ac:dyDescent="0.25">
      <c r="C114" s="171"/>
      <c r="D114" s="174"/>
      <c r="E114" s="175"/>
    </row>
  </sheetData>
  <sortState ref="C4:E114">
    <sortCondition descending="1" ref="E4:E114"/>
  </sortState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view="pageBreakPreview" zoomScale="70" zoomScaleNormal="100" zoomScaleSheetLayoutView="70" workbookViewId="0">
      <selection activeCell="D27" sqref="D27"/>
    </sheetView>
  </sheetViews>
  <sheetFormatPr defaultRowHeight="15" x14ac:dyDescent="0.25"/>
  <cols>
    <col min="1" max="1" width="19.28515625" customWidth="1"/>
    <col min="2" max="2" width="3.85546875" customWidth="1"/>
    <col min="3" max="3" width="4.42578125" customWidth="1"/>
    <col min="4" max="4" width="27" customWidth="1"/>
    <col min="5" max="5" width="6.7109375" customWidth="1"/>
    <col min="6" max="6" width="23.42578125" customWidth="1"/>
  </cols>
  <sheetData>
    <row r="1" spans="1:6" ht="114" customHeight="1" x14ac:dyDescent="0.3">
      <c r="A1" s="259" t="s">
        <v>202</v>
      </c>
      <c r="B1" s="259"/>
      <c r="C1" s="259"/>
      <c r="D1" s="259"/>
      <c r="E1" s="259"/>
      <c r="F1" s="259"/>
    </row>
    <row r="3" spans="1:6" s="178" customFormat="1" ht="18" customHeight="1" x14ac:dyDescent="0.25">
      <c r="B3" s="177" t="s">
        <v>195</v>
      </c>
      <c r="C3" s="177"/>
      <c r="D3" s="177" t="s">
        <v>193</v>
      </c>
      <c r="E3" s="177" t="s">
        <v>194</v>
      </c>
    </row>
    <row r="4" spans="1:6" ht="18" customHeight="1" x14ac:dyDescent="0.25">
      <c r="B4" s="179">
        <v>1</v>
      </c>
      <c r="C4" s="171" t="s">
        <v>19</v>
      </c>
      <c r="D4" s="172" t="s">
        <v>117</v>
      </c>
      <c r="E4" s="173">
        <v>199.5</v>
      </c>
      <c r="F4" s="180"/>
    </row>
    <row r="5" spans="1:6" ht="18" customHeight="1" x14ac:dyDescent="0.25">
      <c r="B5" s="179">
        <v>2</v>
      </c>
      <c r="C5" s="171" t="s">
        <v>19</v>
      </c>
      <c r="D5" s="172" t="s">
        <v>123</v>
      </c>
      <c r="E5" s="173">
        <v>194.5</v>
      </c>
      <c r="F5" s="180"/>
    </row>
    <row r="6" spans="1:6" ht="18" customHeight="1" x14ac:dyDescent="0.25">
      <c r="B6" s="179">
        <v>3</v>
      </c>
      <c r="C6" s="171" t="s">
        <v>19</v>
      </c>
      <c r="D6" s="172" t="s">
        <v>108</v>
      </c>
      <c r="E6" s="173">
        <v>192.5</v>
      </c>
      <c r="F6" s="180"/>
    </row>
    <row r="7" spans="1:6" ht="18" customHeight="1" x14ac:dyDescent="0.25">
      <c r="B7" s="179">
        <v>4</v>
      </c>
      <c r="C7" s="171" t="s">
        <v>19</v>
      </c>
      <c r="D7" s="172" t="s">
        <v>94</v>
      </c>
      <c r="E7" s="173">
        <v>190</v>
      </c>
      <c r="F7" s="180"/>
    </row>
    <row r="8" spans="1:6" ht="18" customHeight="1" x14ac:dyDescent="0.25">
      <c r="B8" s="179">
        <v>5</v>
      </c>
      <c r="C8" s="171" t="s">
        <v>19</v>
      </c>
      <c r="D8" s="172" t="s">
        <v>98</v>
      </c>
      <c r="E8" s="173">
        <v>189</v>
      </c>
      <c r="F8" s="180"/>
    </row>
    <row r="9" spans="1:6" ht="18" customHeight="1" x14ac:dyDescent="0.25">
      <c r="B9" s="179">
        <v>6</v>
      </c>
      <c r="C9" s="171" t="s">
        <v>18</v>
      </c>
      <c r="D9" s="172" t="s">
        <v>78</v>
      </c>
      <c r="E9" s="173">
        <v>188</v>
      </c>
      <c r="F9" s="180"/>
    </row>
    <row r="10" spans="1:6" ht="18" customHeight="1" x14ac:dyDescent="0.25">
      <c r="B10" s="179">
        <v>7</v>
      </c>
      <c r="C10" s="171" t="s">
        <v>19</v>
      </c>
      <c r="D10" s="172" t="s">
        <v>100</v>
      </c>
      <c r="E10" s="173">
        <v>188</v>
      </c>
      <c r="F10" s="180"/>
    </row>
    <row r="11" spans="1:6" ht="18" customHeight="1" x14ac:dyDescent="0.25">
      <c r="B11" s="179">
        <v>8</v>
      </c>
      <c r="C11" s="171" t="s">
        <v>19</v>
      </c>
      <c r="D11" s="172" t="s">
        <v>106</v>
      </c>
      <c r="E11" s="173">
        <v>187</v>
      </c>
      <c r="F11" s="180"/>
    </row>
    <row r="12" spans="1:6" ht="18" customHeight="1" x14ac:dyDescent="0.25">
      <c r="B12" s="179">
        <v>9</v>
      </c>
      <c r="C12" s="171" t="s">
        <v>46</v>
      </c>
      <c r="D12" s="174" t="s">
        <v>161</v>
      </c>
      <c r="E12" s="175">
        <v>182.5</v>
      </c>
      <c r="F12" s="180"/>
    </row>
    <row r="13" spans="1:6" ht="18" customHeight="1" x14ac:dyDescent="0.25">
      <c r="B13" s="179">
        <v>10</v>
      </c>
      <c r="C13" s="171" t="s">
        <v>19</v>
      </c>
      <c r="D13" s="172" t="s">
        <v>107</v>
      </c>
      <c r="E13" s="173">
        <v>181.5</v>
      </c>
      <c r="F13" s="180"/>
    </row>
    <row r="14" spans="1:6" ht="18" customHeight="1" x14ac:dyDescent="0.25">
      <c r="B14" s="179">
        <v>11</v>
      </c>
      <c r="C14" s="171" t="s">
        <v>19</v>
      </c>
      <c r="D14" s="172" t="s">
        <v>124</v>
      </c>
      <c r="E14" s="173">
        <v>180.5</v>
      </c>
      <c r="F14" s="180"/>
    </row>
    <row r="15" spans="1:6" ht="18" customHeight="1" x14ac:dyDescent="0.25">
      <c r="B15" s="179">
        <v>12</v>
      </c>
      <c r="C15" s="171" t="s">
        <v>19</v>
      </c>
      <c r="D15" s="172" t="s">
        <v>116</v>
      </c>
      <c r="E15" s="173">
        <v>179</v>
      </c>
      <c r="F15" s="180"/>
    </row>
    <row r="16" spans="1:6" ht="18" customHeight="1" x14ac:dyDescent="0.25">
      <c r="B16" s="179">
        <v>13</v>
      </c>
      <c r="C16" s="171" t="s">
        <v>19</v>
      </c>
      <c r="D16" s="172" t="s">
        <v>118</v>
      </c>
      <c r="E16" s="173">
        <v>173</v>
      </c>
      <c r="F16" s="180"/>
    </row>
    <row r="17" spans="2:6" ht="18" customHeight="1" x14ac:dyDescent="0.25">
      <c r="B17" s="179">
        <v>14</v>
      </c>
      <c r="C17" s="171" t="s">
        <v>19</v>
      </c>
      <c r="D17" s="172" t="s">
        <v>122</v>
      </c>
      <c r="E17" s="173">
        <v>172</v>
      </c>
      <c r="F17" s="180"/>
    </row>
    <row r="18" spans="2:6" ht="18" customHeight="1" x14ac:dyDescent="0.25">
      <c r="B18" s="179">
        <v>15</v>
      </c>
      <c r="C18" s="171" t="s">
        <v>46</v>
      </c>
      <c r="D18" s="174" t="s">
        <v>176</v>
      </c>
      <c r="E18" s="175">
        <v>172</v>
      </c>
      <c r="F18" s="180"/>
    </row>
    <row r="19" spans="2:6" ht="18" customHeight="1" x14ac:dyDescent="0.25">
      <c r="B19" s="179">
        <v>16</v>
      </c>
      <c r="C19" s="171" t="s">
        <v>19</v>
      </c>
      <c r="D19" s="172" t="s">
        <v>97</v>
      </c>
      <c r="E19" s="173">
        <v>171</v>
      </c>
      <c r="F19" s="180"/>
    </row>
    <row r="20" spans="2:6" ht="18" customHeight="1" x14ac:dyDescent="0.25">
      <c r="B20" s="179">
        <v>17</v>
      </c>
      <c r="C20" s="171" t="s">
        <v>19</v>
      </c>
      <c r="D20" s="172" t="s">
        <v>121</v>
      </c>
      <c r="E20" s="173">
        <v>168.5</v>
      </c>
      <c r="F20" s="180"/>
    </row>
    <row r="21" spans="2:6" ht="18" customHeight="1" x14ac:dyDescent="0.25">
      <c r="B21" s="179">
        <v>18</v>
      </c>
      <c r="C21" s="171" t="s">
        <v>46</v>
      </c>
      <c r="D21" s="174" t="s">
        <v>160</v>
      </c>
      <c r="E21" s="175">
        <v>162.5</v>
      </c>
      <c r="F21" s="180"/>
    </row>
    <row r="22" spans="2:6" ht="18" customHeight="1" x14ac:dyDescent="0.25">
      <c r="B22" s="179">
        <v>19</v>
      </c>
      <c r="C22" s="171" t="s">
        <v>46</v>
      </c>
      <c r="D22" s="174" t="s">
        <v>171</v>
      </c>
      <c r="E22" s="175">
        <v>162.5</v>
      </c>
      <c r="F22" s="180"/>
    </row>
    <row r="23" spans="2:6" ht="18" customHeight="1" x14ac:dyDescent="0.25">
      <c r="B23" s="179">
        <v>20</v>
      </c>
      <c r="C23" s="171" t="s">
        <v>46</v>
      </c>
      <c r="D23" s="174" t="s">
        <v>167</v>
      </c>
      <c r="E23" s="175">
        <v>153</v>
      </c>
      <c r="F23" s="180"/>
    </row>
    <row r="24" spans="2:6" ht="18" customHeight="1" x14ac:dyDescent="0.25">
      <c r="B24" s="189"/>
      <c r="C24" s="190"/>
      <c r="D24" s="191"/>
      <c r="E24" s="194"/>
      <c r="F24" s="180"/>
    </row>
    <row r="25" spans="2:6" ht="18" customHeight="1" x14ac:dyDescent="0.25">
      <c r="B25" s="189"/>
      <c r="C25" s="190"/>
      <c r="D25" s="197" t="s">
        <v>205</v>
      </c>
      <c r="E25" s="196">
        <f>AVERAGE(E4:E23)</f>
        <v>179.32499999999999</v>
      </c>
      <c r="F25" s="180"/>
    </row>
    <row r="26" spans="2:6" ht="18" customHeight="1" x14ac:dyDescent="0.25">
      <c r="B26" s="189"/>
      <c r="C26" s="190"/>
      <c r="D26" s="191"/>
      <c r="E26" s="170"/>
      <c r="F26" s="180"/>
    </row>
    <row r="27" spans="2:6" ht="18" customHeight="1" x14ac:dyDescent="0.25">
      <c r="B27" s="189"/>
      <c r="C27" s="190"/>
      <c r="D27" s="191"/>
      <c r="E27" s="170"/>
      <c r="F27" s="180"/>
    </row>
    <row r="28" spans="2:6" ht="18" customHeight="1" x14ac:dyDescent="0.25">
      <c r="B28" s="189"/>
      <c r="C28" s="190"/>
      <c r="D28" s="191"/>
      <c r="E28" s="170"/>
      <c r="F28" s="180"/>
    </row>
    <row r="29" spans="2:6" ht="18" customHeight="1" x14ac:dyDescent="0.25">
      <c r="B29" s="189"/>
      <c r="C29" s="190"/>
      <c r="D29" s="191"/>
      <c r="E29" s="170"/>
      <c r="F29" s="180"/>
    </row>
    <row r="30" spans="2:6" ht="18" customHeight="1" x14ac:dyDescent="0.25">
      <c r="B30" s="189"/>
      <c r="C30" s="190"/>
      <c r="D30" s="191"/>
      <c r="E30" s="170"/>
      <c r="F30" s="180"/>
    </row>
    <row r="31" spans="2:6" ht="18" customHeight="1" x14ac:dyDescent="0.25">
      <c r="B31" s="189"/>
      <c r="C31" s="186"/>
      <c r="D31" s="187"/>
      <c r="E31" s="188"/>
      <c r="F31" s="180"/>
    </row>
    <row r="32" spans="2:6" ht="18" customHeight="1" x14ac:dyDescent="0.25">
      <c r="B32" s="189"/>
      <c r="C32" s="171"/>
      <c r="D32" s="172"/>
      <c r="E32" s="173"/>
      <c r="F32" s="180"/>
    </row>
    <row r="33" spans="2:6" ht="18" customHeight="1" x14ac:dyDescent="0.25">
      <c r="B33" s="189"/>
      <c r="C33" s="171"/>
      <c r="D33" s="172"/>
      <c r="E33" s="173"/>
      <c r="F33" s="180"/>
    </row>
    <row r="34" spans="2:6" ht="18" customHeight="1" x14ac:dyDescent="0.25">
      <c r="B34" s="185">
        <v>31</v>
      </c>
      <c r="C34" s="171"/>
      <c r="D34" s="172"/>
      <c r="E34" s="173"/>
      <c r="F34" s="180"/>
    </row>
    <row r="35" spans="2:6" ht="18" customHeight="1" x14ac:dyDescent="0.25">
      <c r="B35" s="183">
        <v>32</v>
      </c>
      <c r="C35" s="171"/>
      <c r="D35" s="172"/>
      <c r="E35" s="173"/>
      <c r="F35" s="180"/>
    </row>
    <row r="36" spans="2:6" ht="18" customHeight="1" x14ac:dyDescent="0.25">
      <c r="B36" s="183">
        <v>33</v>
      </c>
      <c r="C36" s="171"/>
      <c r="D36" s="172"/>
      <c r="E36" s="173"/>
      <c r="F36" s="180"/>
    </row>
    <row r="37" spans="2:6" ht="18" customHeight="1" x14ac:dyDescent="0.25">
      <c r="B37" s="183">
        <v>34</v>
      </c>
      <c r="C37" s="171"/>
      <c r="D37" s="172"/>
      <c r="E37" s="173"/>
      <c r="F37" s="180"/>
    </row>
    <row r="38" spans="2:6" ht="18.95" customHeight="1" x14ac:dyDescent="0.25">
      <c r="C38" s="171"/>
      <c r="D38" s="172"/>
      <c r="E38" s="173"/>
      <c r="F38" s="180"/>
    </row>
    <row r="39" spans="2:6" ht="18.95" customHeight="1" x14ac:dyDescent="0.25">
      <c r="C39" s="171"/>
      <c r="D39" s="172"/>
      <c r="E39" s="173"/>
      <c r="F39" s="180"/>
    </row>
    <row r="40" spans="2:6" ht="18.95" customHeight="1" x14ac:dyDescent="0.25">
      <c r="C40" s="171"/>
      <c r="D40" s="172"/>
      <c r="E40" s="173"/>
      <c r="F40" s="180"/>
    </row>
    <row r="41" spans="2:6" ht="14.1" customHeight="1" x14ac:dyDescent="0.25">
      <c r="C41" s="171"/>
      <c r="D41" s="172"/>
      <c r="E41" s="173"/>
    </row>
    <row r="42" spans="2:6" ht="14.1" customHeight="1" x14ac:dyDescent="0.25">
      <c r="C42" s="171"/>
      <c r="D42" s="172"/>
      <c r="E42" s="173"/>
    </row>
    <row r="43" spans="2:6" ht="14.1" customHeight="1" x14ac:dyDescent="0.25">
      <c r="C43" s="171"/>
      <c r="D43" s="172"/>
      <c r="E43" s="173"/>
    </row>
    <row r="44" spans="2:6" ht="14.1" customHeight="1" x14ac:dyDescent="0.25">
      <c r="C44" s="171"/>
      <c r="D44" s="172"/>
      <c r="E44" s="173"/>
    </row>
    <row r="45" spans="2:6" ht="14.1" customHeight="1" x14ac:dyDescent="0.25">
      <c r="C45" s="171"/>
      <c r="D45" s="172"/>
      <c r="E45" s="173"/>
    </row>
    <row r="46" spans="2:6" ht="14.1" customHeight="1" x14ac:dyDescent="0.25">
      <c r="C46" s="171"/>
      <c r="D46" s="172"/>
      <c r="E46" s="173"/>
    </row>
    <row r="47" spans="2:6" ht="14.1" customHeight="1" x14ac:dyDescent="0.25">
      <c r="C47" s="171"/>
      <c r="D47" s="172"/>
      <c r="E47" s="173"/>
    </row>
    <row r="48" spans="2:6" ht="14.1" customHeight="1" x14ac:dyDescent="0.25">
      <c r="C48" s="171"/>
      <c r="D48" s="172"/>
      <c r="E48" s="173"/>
    </row>
    <row r="49" spans="3:5" ht="14.1" customHeight="1" x14ac:dyDescent="0.25">
      <c r="C49" s="171"/>
      <c r="D49" s="172"/>
      <c r="E49" s="173"/>
    </row>
    <row r="50" spans="3:5" ht="14.1" customHeight="1" x14ac:dyDescent="0.25">
      <c r="C50" s="171"/>
      <c r="D50" s="172"/>
      <c r="E50" s="173"/>
    </row>
    <row r="51" spans="3:5" ht="14.1" customHeight="1" x14ac:dyDescent="0.25">
      <c r="C51" s="171"/>
      <c r="D51" s="172"/>
      <c r="E51" s="173"/>
    </row>
    <row r="52" spans="3:5" ht="14.1" customHeight="1" x14ac:dyDescent="0.25">
      <c r="C52" s="171"/>
      <c r="D52" s="172"/>
      <c r="E52" s="173"/>
    </row>
    <row r="53" spans="3:5" ht="14.1" customHeight="1" x14ac:dyDescent="0.25">
      <c r="C53" s="171"/>
      <c r="D53" s="172"/>
      <c r="E53" s="173"/>
    </row>
    <row r="54" spans="3:5" ht="14.1" customHeight="1" x14ac:dyDescent="0.25">
      <c r="C54" s="171"/>
      <c r="D54" s="172"/>
      <c r="E54" s="173"/>
    </row>
    <row r="55" spans="3:5" ht="14.1" customHeight="1" x14ac:dyDescent="0.25">
      <c r="C55" s="171"/>
      <c r="D55" s="172"/>
      <c r="E55" s="173"/>
    </row>
    <row r="56" spans="3:5" ht="14.1" customHeight="1" x14ac:dyDescent="0.25">
      <c r="C56" s="171"/>
      <c r="D56" s="172"/>
      <c r="E56" s="173"/>
    </row>
    <row r="57" spans="3:5" ht="15.75" x14ac:dyDescent="0.25">
      <c r="C57" s="171"/>
      <c r="D57" s="172"/>
      <c r="E57" s="173"/>
    </row>
    <row r="58" spans="3:5" ht="15.75" x14ac:dyDescent="0.25">
      <c r="C58" s="171"/>
      <c r="D58" s="172"/>
      <c r="E58" s="173"/>
    </row>
    <row r="59" spans="3:5" ht="15.75" x14ac:dyDescent="0.25">
      <c r="C59" s="171"/>
      <c r="D59" s="172"/>
      <c r="E59" s="173"/>
    </row>
    <row r="60" spans="3:5" ht="15.75" x14ac:dyDescent="0.25">
      <c r="C60" s="171"/>
      <c r="D60" s="172"/>
      <c r="E60" s="173"/>
    </row>
    <row r="61" spans="3:5" ht="15.75" x14ac:dyDescent="0.25">
      <c r="C61" s="171"/>
      <c r="D61" s="172"/>
      <c r="E61" s="173"/>
    </row>
    <row r="62" spans="3:5" ht="15.75" x14ac:dyDescent="0.25">
      <c r="C62" s="171"/>
      <c r="D62" s="172"/>
      <c r="E62" s="173"/>
    </row>
    <row r="63" spans="3:5" ht="15.75" x14ac:dyDescent="0.25">
      <c r="C63" s="171"/>
      <c r="D63" s="172"/>
      <c r="E63" s="173"/>
    </row>
    <row r="64" spans="3:5" ht="15.75" x14ac:dyDescent="0.25">
      <c r="C64" s="171"/>
      <c r="D64" s="172"/>
      <c r="E64" s="173"/>
    </row>
    <row r="65" spans="3:5" ht="15.75" x14ac:dyDescent="0.25">
      <c r="C65" s="171"/>
      <c r="D65" s="174"/>
      <c r="E65" s="175"/>
    </row>
    <row r="66" spans="3:5" ht="15.75" x14ac:dyDescent="0.25">
      <c r="C66" s="171"/>
      <c r="D66" s="174"/>
      <c r="E66" s="175"/>
    </row>
    <row r="67" spans="3:5" ht="15.75" x14ac:dyDescent="0.25">
      <c r="C67" s="171"/>
      <c r="D67" s="174"/>
      <c r="E67" s="175"/>
    </row>
    <row r="68" spans="3:5" ht="15.75" x14ac:dyDescent="0.25">
      <c r="C68" s="171"/>
      <c r="D68" s="174"/>
      <c r="E68" s="175"/>
    </row>
    <row r="69" spans="3:5" ht="15.75" x14ac:dyDescent="0.25">
      <c r="C69" s="171"/>
      <c r="D69" s="174"/>
      <c r="E69" s="175"/>
    </row>
    <row r="70" spans="3:5" ht="15.75" x14ac:dyDescent="0.25">
      <c r="C70" s="171"/>
      <c r="D70" s="174"/>
      <c r="E70" s="175"/>
    </row>
    <row r="71" spans="3:5" ht="15.75" x14ac:dyDescent="0.25">
      <c r="C71" s="171"/>
      <c r="D71" s="174"/>
      <c r="E71" s="175"/>
    </row>
    <row r="72" spans="3:5" ht="15.75" x14ac:dyDescent="0.25">
      <c r="C72" s="171"/>
      <c r="D72" s="174"/>
      <c r="E72" s="175"/>
    </row>
    <row r="73" spans="3:5" ht="15.75" x14ac:dyDescent="0.25">
      <c r="C73" s="171"/>
      <c r="D73" s="174"/>
      <c r="E73" s="175"/>
    </row>
    <row r="74" spans="3:5" ht="15.75" x14ac:dyDescent="0.25">
      <c r="C74" s="171"/>
      <c r="D74" s="174"/>
      <c r="E74" s="175"/>
    </row>
    <row r="75" spans="3:5" ht="15.75" x14ac:dyDescent="0.25">
      <c r="C75" s="171"/>
      <c r="D75" s="174"/>
      <c r="E75" s="175"/>
    </row>
    <row r="76" spans="3:5" ht="15.75" x14ac:dyDescent="0.25">
      <c r="C76" s="171"/>
      <c r="D76" s="174"/>
      <c r="E76" s="175"/>
    </row>
    <row r="77" spans="3:5" ht="15.75" x14ac:dyDescent="0.25">
      <c r="C77" s="171"/>
      <c r="D77" s="174"/>
      <c r="E77" s="175"/>
    </row>
    <row r="78" spans="3:5" ht="15.75" x14ac:dyDescent="0.25">
      <c r="C78" s="171"/>
      <c r="D78" s="174"/>
      <c r="E78" s="175"/>
    </row>
    <row r="79" spans="3:5" ht="15.75" x14ac:dyDescent="0.25">
      <c r="C79" s="171"/>
      <c r="D79" s="174"/>
      <c r="E79" s="175"/>
    </row>
    <row r="80" spans="3:5" ht="15.75" x14ac:dyDescent="0.25">
      <c r="C80" s="171"/>
      <c r="D80" s="174"/>
      <c r="E80" s="175"/>
    </row>
    <row r="81" spans="3:5" ht="15.75" x14ac:dyDescent="0.25">
      <c r="C81" s="171"/>
      <c r="D81" s="174"/>
      <c r="E81" s="175"/>
    </row>
    <row r="82" spans="3:5" ht="15.75" x14ac:dyDescent="0.25">
      <c r="C82" s="171"/>
      <c r="D82" s="174"/>
      <c r="E82" s="175"/>
    </row>
    <row r="83" spans="3:5" ht="15.75" x14ac:dyDescent="0.25">
      <c r="C83" s="171"/>
      <c r="D83" s="174"/>
      <c r="E83" s="175"/>
    </row>
    <row r="84" spans="3:5" ht="15.75" x14ac:dyDescent="0.25">
      <c r="C84" s="171"/>
      <c r="D84" s="174"/>
      <c r="E84" s="175"/>
    </row>
    <row r="85" spans="3:5" ht="15.75" x14ac:dyDescent="0.25">
      <c r="C85" s="171"/>
      <c r="D85" s="174"/>
      <c r="E85" s="175"/>
    </row>
  </sheetData>
  <sortState ref="C4:E85">
    <sortCondition descending="1" ref="E4:E85"/>
  </sortState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view="pageBreakPreview" zoomScale="70" zoomScaleNormal="100" zoomScaleSheetLayoutView="70" workbookViewId="0">
      <selection activeCell="D23" sqref="D23"/>
    </sheetView>
  </sheetViews>
  <sheetFormatPr defaultRowHeight="15" x14ac:dyDescent="0.25"/>
  <cols>
    <col min="1" max="1" width="19.28515625" customWidth="1"/>
    <col min="2" max="2" width="3.85546875" customWidth="1"/>
    <col min="3" max="3" width="4.42578125" customWidth="1"/>
    <col min="4" max="4" width="27" customWidth="1"/>
    <col min="5" max="5" width="6.7109375" customWidth="1"/>
    <col min="6" max="6" width="23.42578125" customWidth="1"/>
  </cols>
  <sheetData>
    <row r="1" spans="1:6" ht="114" customHeight="1" x14ac:dyDescent="0.3">
      <c r="A1" s="259" t="s">
        <v>203</v>
      </c>
      <c r="B1" s="259"/>
      <c r="C1" s="259"/>
      <c r="D1" s="259"/>
      <c r="E1" s="259"/>
      <c r="F1" s="259"/>
    </row>
    <row r="3" spans="1:6" s="178" customFormat="1" ht="18" customHeight="1" x14ac:dyDescent="0.25">
      <c r="B3" s="177" t="s">
        <v>195</v>
      </c>
      <c r="C3" s="177"/>
      <c r="D3" s="177" t="s">
        <v>193</v>
      </c>
      <c r="E3" s="177" t="s">
        <v>194</v>
      </c>
    </row>
    <row r="4" spans="1:6" ht="18" customHeight="1" x14ac:dyDescent="0.25">
      <c r="B4" s="179">
        <v>1</v>
      </c>
      <c r="C4" s="171" t="s">
        <v>46</v>
      </c>
      <c r="D4" s="174" t="s">
        <v>169</v>
      </c>
      <c r="E4" s="182">
        <v>195.5</v>
      </c>
      <c r="F4" s="180"/>
    </row>
    <row r="5" spans="1:6" ht="18" customHeight="1" x14ac:dyDescent="0.25">
      <c r="B5" s="179">
        <v>2</v>
      </c>
      <c r="C5" s="171" t="s">
        <v>19</v>
      </c>
      <c r="D5" s="172" t="s">
        <v>100</v>
      </c>
      <c r="E5" s="173">
        <v>189.5</v>
      </c>
      <c r="F5" s="180"/>
    </row>
    <row r="6" spans="1:6" ht="18" customHeight="1" x14ac:dyDescent="0.25">
      <c r="B6" s="179">
        <v>3</v>
      </c>
      <c r="C6" s="171" t="s">
        <v>20</v>
      </c>
      <c r="D6" s="172" t="s">
        <v>150</v>
      </c>
      <c r="E6" s="173">
        <v>182</v>
      </c>
      <c r="F6" s="180"/>
    </row>
    <row r="7" spans="1:6" ht="18" customHeight="1" x14ac:dyDescent="0.25">
      <c r="B7" s="179">
        <v>4</v>
      </c>
      <c r="C7" s="171" t="s">
        <v>46</v>
      </c>
      <c r="D7" s="174" t="s">
        <v>178</v>
      </c>
      <c r="E7" s="182">
        <v>176.5</v>
      </c>
      <c r="F7" s="180"/>
    </row>
    <row r="8" spans="1:6" ht="18" customHeight="1" x14ac:dyDescent="0.25">
      <c r="B8" s="179">
        <v>5</v>
      </c>
      <c r="C8" s="171" t="s">
        <v>19</v>
      </c>
      <c r="D8" s="172" t="s">
        <v>101</v>
      </c>
      <c r="E8" s="173">
        <v>175.5</v>
      </c>
      <c r="F8" s="180"/>
    </row>
    <row r="9" spans="1:6" ht="18" customHeight="1" x14ac:dyDescent="0.25">
      <c r="B9" s="179">
        <v>6</v>
      </c>
      <c r="C9" s="171" t="s">
        <v>20</v>
      </c>
      <c r="D9" s="172" t="s">
        <v>148</v>
      </c>
      <c r="E9" s="173">
        <v>175.5</v>
      </c>
      <c r="F9" s="180"/>
    </row>
    <row r="10" spans="1:6" ht="18" customHeight="1" x14ac:dyDescent="0.25">
      <c r="B10" s="179">
        <v>7</v>
      </c>
      <c r="C10" s="171" t="s">
        <v>19</v>
      </c>
      <c r="D10" s="172" t="s">
        <v>112</v>
      </c>
      <c r="E10" s="173">
        <v>171</v>
      </c>
      <c r="F10" s="180"/>
    </row>
    <row r="11" spans="1:6" ht="18" customHeight="1" x14ac:dyDescent="0.25">
      <c r="B11" s="179">
        <v>8</v>
      </c>
      <c r="C11" s="171" t="s">
        <v>46</v>
      </c>
      <c r="D11" s="174" t="s">
        <v>179</v>
      </c>
      <c r="E11" s="182">
        <v>161</v>
      </c>
      <c r="F11" s="180"/>
    </row>
    <row r="12" spans="1:6" ht="18" customHeight="1" x14ac:dyDescent="0.25">
      <c r="B12" s="179">
        <v>9</v>
      </c>
      <c r="C12" s="171" t="s">
        <v>20</v>
      </c>
      <c r="D12" s="172" t="s">
        <v>144</v>
      </c>
      <c r="E12" s="181">
        <v>156.5</v>
      </c>
      <c r="F12" s="180"/>
    </row>
    <row r="13" spans="1:6" ht="18" customHeight="1" x14ac:dyDescent="0.25">
      <c r="B13" s="179">
        <v>10</v>
      </c>
      <c r="C13" s="171" t="s">
        <v>18</v>
      </c>
      <c r="D13" s="172" t="s">
        <v>74</v>
      </c>
      <c r="E13" s="173">
        <v>155.5</v>
      </c>
      <c r="F13" s="180"/>
    </row>
    <row r="14" spans="1:6" ht="18" customHeight="1" x14ac:dyDescent="0.25">
      <c r="B14" s="179">
        <v>11</v>
      </c>
      <c r="C14" s="171" t="s">
        <v>19</v>
      </c>
      <c r="D14" s="172" t="s">
        <v>114</v>
      </c>
      <c r="E14" s="173">
        <v>150.5</v>
      </c>
      <c r="F14" s="180"/>
    </row>
    <row r="15" spans="1:6" ht="18" customHeight="1" x14ac:dyDescent="0.25">
      <c r="B15" s="179">
        <v>12</v>
      </c>
      <c r="C15" s="171" t="s">
        <v>19</v>
      </c>
      <c r="D15" s="172" t="s">
        <v>105</v>
      </c>
      <c r="E15" s="173">
        <v>142</v>
      </c>
      <c r="F15" s="180"/>
    </row>
    <row r="16" spans="1:6" ht="18" customHeight="1" x14ac:dyDescent="0.25">
      <c r="B16" s="189"/>
      <c r="C16" s="190"/>
      <c r="D16" s="191"/>
      <c r="E16" s="170"/>
      <c r="F16" s="180"/>
    </row>
    <row r="17" spans="2:6" ht="18" customHeight="1" x14ac:dyDescent="0.25">
      <c r="B17" s="189"/>
      <c r="C17" s="190"/>
      <c r="D17" s="198" t="s">
        <v>205</v>
      </c>
      <c r="E17" s="199">
        <f>AVERAGE(E4:E15)</f>
        <v>169.25</v>
      </c>
      <c r="F17" s="180"/>
    </row>
    <row r="18" spans="2:6" ht="18" customHeight="1" x14ac:dyDescent="0.25">
      <c r="B18" s="189"/>
      <c r="C18" s="190"/>
      <c r="D18" s="191"/>
      <c r="E18" s="170"/>
      <c r="F18" s="180"/>
    </row>
    <row r="19" spans="2:6" ht="18" customHeight="1" x14ac:dyDescent="0.25">
      <c r="B19" s="189"/>
      <c r="C19" s="190"/>
      <c r="D19" s="191"/>
      <c r="E19" s="170"/>
      <c r="F19" s="180"/>
    </row>
    <row r="20" spans="2:6" ht="18" customHeight="1" x14ac:dyDescent="0.25">
      <c r="B20" s="189"/>
      <c r="C20" s="190"/>
      <c r="D20" s="195"/>
      <c r="E20" s="193"/>
      <c r="F20" s="180"/>
    </row>
    <row r="21" spans="2:6" ht="18" customHeight="1" x14ac:dyDescent="0.25">
      <c r="B21" s="189"/>
      <c r="C21" s="190"/>
      <c r="D21" s="195"/>
      <c r="E21" s="193"/>
      <c r="F21" s="180"/>
    </row>
    <row r="22" spans="2:6" ht="18" customHeight="1" x14ac:dyDescent="0.25">
      <c r="B22" s="189"/>
      <c r="C22" s="190"/>
      <c r="D22" s="195"/>
      <c r="E22" s="193"/>
      <c r="F22" s="180"/>
    </row>
    <row r="23" spans="2:6" ht="18" customHeight="1" x14ac:dyDescent="0.25">
      <c r="B23" s="189"/>
      <c r="C23" s="190"/>
      <c r="D23" s="191"/>
      <c r="E23" s="194"/>
      <c r="F23" s="180"/>
    </row>
    <row r="24" spans="2:6" ht="18" customHeight="1" x14ac:dyDescent="0.25">
      <c r="B24" s="189"/>
      <c r="C24" s="190"/>
      <c r="D24" s="191"/>
      <c r="E24" s="170"/>
      <c r="F24" s="180"/>
    </row>
    <row r="25" spans="2:6" ht="18" customHeight="1" x14ac:dyDescent="0.25">
      <c r="B25" s="189"/>
      <c r="C25" s="190"/>
      <c r="D25" s="191"/>
      <c r="E25" s="170"/>
      <c r="F25" s="180"/>
    </row>
    <row r="26" spans="2:6" ht="18" customHeight="1" x14ac:dyDescent="0.25">
      <c r="B26" s="189"/>
      <c r="C26" s="190"/>
      <c r="D26" s="191"/>
      <c r="E26" s="170"/>
      <c r="F26" s="180"/>
    </row>
    <row r="27" spans="2:6" ht="18" customHeight="1" x14ac:dyDescent="0.25">
      <c r="B27" s="189"/>
      <c r="C27" s="190"/>
      <c r="D27" s="191"/>
      <c r="E27" s="170"/>
      <c r="F27" s="180"/>
    </row>
    <row r="28" spans="2:6" ht="18" customHeight="1" x14ac:dyDescent="0.25">
      <c r="B28" s="189"/>
      <c r="C28" s="190"/>
      <c r="D28" s="191"/>
      <c r="E28" s="170"/>
      <c r="F28" s="180"/>
    </row>
    <row r="29" spans="2:6" ht="18" customHeight="1" x14ac:dyDescent="0.25">
      <c r="B29" s="189"/>
      <c r="C29" s="190"/>
      <c r="D29" s="191"/>
      <c r="E29" s="170"/>
      <c r="F29" s="180"/>
    </row>
    <row r="30" spans="2:6" ht="18" customHeight="1" x14ac:dyDescent="0.25">
      <c r="B30" s="189"/>
      <c r="C30" s="186"/>
      <c r="D30" s="187"/>
      <c r="E30" s="188"/>
      <c r="F30" s="180"/>
    </row>
    <row r="31" spans="2:6" ht="18" customHeight="1" x14ac:dyDescent="0.25">
      <c r="B31" s="189"/>
      <c r="C31" s="171"/>
      <c r="D31" s="172"/>
      <c r="E31" s="173"/>
      <c r="F31" s="180"/>
    </row>
    <row r="32" spans="2:6" ht="18" customHeight="1" x14ac:dyDescent="0.25">
      <c r="B32" s="189"/>
      <c r="C32" s="171"/>
      <c r="D32" s="172"/>
      <c r="E32" s="173"/>
      <c r="F32" s="180"/>
    </row>
    <row r="33" spans="2:6" ht="18" customHeight="1" x14ac:dyDescent="0.25">
      <c r="B33" s="185">
        <v>31</v>
      </c>
      <c r="C33" s="171"/>
      <c r="D33" s="172"/>
      <c r="E33" s="173"/>
      <c r="F33" s="180"/>
    </row>
    <row r="34" spans="2:6" ht="18" customHeight="1" x14ac:dyDescent="0.25">
      <c r="B34" s="183">
        <v>32</v>
      </c>
      <c r="C34" s="171"/>
      <c r="D34" s="172"/>
      <c r="E34" s="173"/>
      <c r="F34" s="180"/>
    </row>
    <row r="35" spans="2:6" ht="18" customHeight="1" x14ac:dyDescent="0.25">
      <c r="B35" s="183">
        <v>33</v>
      </c>
      <c r="C35" s="171"/>
      <c r="D35" s="172"/>
      <c r="E35" s="173"/>
      <c r="F35" s="180"/>
    </row>
    <row r="36" spans="2:6" ht="18" customHeight="1" x14ac:dyDescent="0.25">
      <c r="B36" s="183">
        <v>34</v>
      </c>
      <c r="C36" s="171"/>
      <c r="D36" s="172"/>
      <c r="E36" s="173"/>
      <c r="F36" s="180"/>
    </row>
    <row r="37" spans="2:6" ht="18.95" customHeight="1" x14ac:dyDescent="0.25">
      <c r="C37" s="171"/>
      <c r="D37" s="172"/>
      <c r="E37" s="173"/>
      <c r="F37" s="180"/>
    </row>
    <row r="38" spans="2:6" ht="18.95" customHeight="1" x14ac:dyDescent="0.25">
      <c r="C38" s="171"/>
      <c r="D38" s="172"/>
      <c r="E38" s="173"/>
      <c r="F38" s="180"/>
    </row>
    <row r="39" spans="2:6" ht="18.95" customHeight="1" x14ac:dyDescent="0.25">
      <c r="C39" s="171"/>
      <c r="D39" s="172"/>
      <c r="E39" s="173"/>
      <c r="F39" s="180"/>
    </row>
    <row r="40" spans="2:6" ht="14.1" customHeight="1" x14ac:dyDescent="0.25">
      <c r="C40" s="171"/>
      <c r="D40" s="172"/>
      <c r="E40" s="173"/>
    </row>
    <row r="41" spans="2:6" ht="14.1" customHeight="1" x14ac:dyDescent="0.25">
      <c r="C41" s="171"/>
      <c r="D41" s="172"/>
      <c r="E41" s="173"/>
    </row>
    <row r="42" spans="2:6" ht="14.1" customHeight="1" x14ac:dyDescent="0.25">
      <c r="C42" s="171"/>
      <c r="D42" s="172"/>
      <c r="E42" s="173"/>
    </row>
    <row r="43" spans="2:6" ht="14.1" customHeight="1" x14ac:dyDescent="0.25">
      <c r="C43" s="171"/>
      <c r="D43" s="172"/>
      <c r="E43" s="173"/>
    </row>
    <row r="44" spans="2:6" ht="14.1" customHeight="1" x14ac:dyDescent="0.25">
      <c r="C44" s="171"/>
      <c r="D44" s="172"/>
      <c r="E44" s="173"/>
    </row>
    <row r="45" spans="2:6" ht="14.1" customHeight="1" x14ac:dyDescent="0.25">
      <c r="C45" s="171"/>
      <c r="D45" s="172"/>
      <c r="E45" s="173"/>
    </row>
    <row r="46" spans="2:6" ht="14.1" customHeight="1" x14ac:dyDescent="0.25">
      <c r="C46" s="171"/>
      <c r="D46" s="172"/>
      <c r="E46" s="173"/>
    </row>
    <row r="47" spans="2:6" ht="14.1" customHeight="1" x14ac:dyDescent="0.25">
      <c r="C47" s="171"/>
      <c r="D47" s="172"/>
      <c r="E47" s="173"/>
    </row>
    <row r="48" spans="2:6" ht="14.1" customHeight="1" x14ac:dyDescent="0.25">
      <c r="C48" s="171"/>
      <c r="D48" s="172"/>
      <c r="E48" s="173"/>
    </row>
    <row r="49" spans="3:5" ht="14.1" customHeight="1" x14ac:dyDescent="0.25">
      <c r="C49" s="171"/>
      <c r="D49" s="172"/>
      <c r="E49" s="173"/>
    </row>
    <row r="50" spans="3:5" ht="14.1" customHeight="1" x14ac:dyDescent="0.25">
      <c r="C50" s="171"/>
      <c r="D50" s="172"/>
      <c r="E50" s="173"/>
    </row>
    <row r="51" spans="3:5" ht="14.1" customHeight="1" x14ac:dyDescent="0.25">
      <c r="C51" s="171"/>
      <c r="D51" s="172"/>
      <c r="E51" s="173"/>
    </row>
    <row r="52" spans="3:5" ht="14.1" customHeight="1" x14ac:dyDescent="0.25">
      <c r="C52" s="171"/>
      <c r="D52" s="172"/>
      <c r="E52" s="173"/>
    </row>
    <row r="53" spans="3:5" ht="14.1" customHeight="1" x14ac:dyDescent="0.25">
      <c r="C53" s="171"/>
      <c r="D53" s="172"/>
      <c r="E53" s="173"/>
    </row>
    <row r="54" spans="3:5" ht="14.1" customHeight="1" x14ac:dyDescent="0.25">
      <c r="C54" s="171"/>
      <c r="D54" s="172"/>
      <c r="E54" s="173"/>
    </row>
    <row r="55" spans="3:5" ht="14.1" customHeight="1" x14ac:dyDescent="0.25">
      <c r="C55" s="171"/>
      <c r="D55" s="172"/>
      <c r="E55" s="173"/>
    </row>
    <row r="56" spans="3:5" ht="15.75" x14ac:dyDescent="0.25">
      <c r="C56" s="171"/>
      <c r="D56" s="172"/>
      <c r="E56" s="173"/>
    </row>
    <row r="57" spans="3:5" ht="15.75" x14ac:dyDescent="0.25">
      <c r="C57" s="171"/>
      <c r="D57" s="172"/>
      <c r="E57" s="173"/>
    </row>
    <row r="58" spans="3:5" ht="15.75" x14ac:dyDescent="0.25">
      <c r="C58" s="171"/>
      <c r="D58" s="172"/>
      <c r="E58" s="173"/>
    </row>
    <row r="59" spans="3:5" ht="15.75" x14ac:dyDescent="0.25">
      <c r="C59" s="171"/>
      <c r="D59" s="172"/>
      <c r="E59" s="173"/>
    </row>
    <row r="60" spans="3:5" ht="15.75" x14ac:dyDescent="0.25">
      <c r="C60" s="171"/>
      <c r="D60" s="172"/>
      <c r="E60" s="173"/>
    </row>
    <row r="61" spans="3:5" ht="15.75" x14ac:dyDescent="0.25">
      <c r="C61" s="171"/>
      <c r="D61" s="172"/>
      <c r="E61" s="173"/>
    </row>
    <row r="62" spans="3:5" ht="15.75" x14ac:dyDescent="0.25">
      <c r="C62" s="171"/>
      <c r="D62" s="172"/>
      <c r="E62" s="173"/>
    </row>
    <row r="63" spans="3:5" ht="15.75" x14ac:dyDescent="0.25">
      <c r="C63" s="171"/>
      <c r="D63" s="172"/>
      <c r="E63" s="173"/>
    </row>
    <row r="64" spans="3:5" ht="15.75" x14ac:dyDescent="0.25">
      <c r="C64" s="171"/>
      <c r="D64" s="174"/>
      <c r="E64" s="175"/>
    </row>
    <row r="65" spans="3:5" ht="15.75" x14ac:dyDescent="0.25">
      <c r="C65" s="171"/>
      <c r="D65" s="174"/>
      <c r="E65" s="175"/>
    </row>
    <row r="66" spans="3:5" ht="15.75" x14ac:dyDescent="0.25">
      <c r="C66" s="171"/>
      <c r="D66" s="174"/>
      <c r="E66" s="175"/>
    </row>
    <row r="67" spans="3:5" ht="15.75" x14ac:dyDescent="0.25">
      <c r="C67" s="171"/>
      <c r="D67" s="174"/>
      <c r="E67" s="175"/>
    </row>
    <row r="68" spans="3:5" ht="15.75" x14ac:dyDescent="0.25">
      <c r="C68" s="171"/>
      <c r="D68" s="174"/>
      <c r="E68" s="175"/>
    </row>
    <row r="69" spans="3:5" ht="15.75" x14ac:dyDescent="0.25">
      <c r="C69" s="171"/>
      <c r="D69" s="174"/>
      <c r="E69" s="175"/>
    </row>
    <row r="70" spans="3:5" ht="15.75" x14ac:dyDescent="0.25">
      <c r="C70" s="171"/>
      <c r="D70" s="174"/>
      <c r="E70" s="175"/>
    </row>
    <row r="71" spans="3:5" ht="15.75" x14ac:dyDescent="0.25">
      <c r="C71" s="171"/>
      <c r="D71" s="174"/>
      <c r="E71" s="175"/>
    </row>
    <row r="72" spans="3:5" ht="15.75" x14ac:dyDescent="0.25">
      <c r="C72" s="171"/>
      <c r="D72" s="174"/>
      <c r="E72" s="175"/>
    </row>
    <row r="73" spans="3:5" ht="15.75" x14ac:dyDescent="0.25">
      <c r="C73" s="171"/>
      <c r="D73" s="174"/>
      <c r="E73" s="175"/>
    </row>
    <row r="74" spans="3:5" ht="15.75" x14ac:dyDescent="0.25">
      <c r="C74" s="171"/>
      <c r="D74" s="174"/>
      <c r="E74" s="175"/>
    </row>
    <row r="75" spans="3:5" ht="15.75" x14ac:dyDescent="0.25">
      <c r="C75" s="171"/>
      <c r="D75" s="174"/>
      <c r="E75" s="175"/>
    </row>
    <row r="76" spans="3:5" ht="15.75" x14ac:dyDescent="0.25">
      <c r="C76" s="171"/>
      <c r="D76" s="174"/>
      <c r="E76" s="175"/>
    </row>
    <row r="77" spans="3:5" ht="15.75" x14ac:dyDescent="0.25">
      <c r="C77" s="171"/>
      <c r="D77" s="174"/>
      <c r="E77" s="175"/>
    </row>
    <row r="78" spans="3:5" ht="15.75" x14ac:dyDescent="0.25">
      <c r="C78" s="171"/>
      <c r="D78" s="174"/>
      <c r="E78" s="175"/>
    </row>
    <row r="79" spans="3:5" ht="15.75" x14ac:dyDescent="0.25">
      <c r="C79" s="171"/>
      <c r="D79" s="174"/>
      <c r="E79" s="175"/>
    </row>
    <row r="80" spans="3:5" ht="15.75" x14ac:dyDescent="0.25">
      <c r="C80" s="171"/>
      <c r="D80" s="174"/>
      <c r="E80" s="175"/>
    </row>
    <row r="81" spans="3:5" ht="15.75" x14ac:dyDescent="0.25">
      <c r="C81" s="171"/>
      <c r="D81" s="174"/>
      <c r="E81" s="175"/>
    </row>
    <row r="82" spans="3:5" ht="15.75" x14ac:dyDescent="0.25">
      <c r="C82" s="171"/>
      <c r="D82" s="174"/>
      <c r="E82" s="175"/>
    </row>
    <row r="83" spans="3:5" ht="15.75" x14ac:dyDescent="0.25">
      <c r="C83" s="171"/>
      <c r="D83" s="174"/>
      <c r="E83" s="175"/>
    </row>
    <row r="84" spans="3:5" ht="15.75" x14ac:dyDescent="0.25">
      <c r="C84" s="171"/>
      <c r="D84" s="174"/>
      <c r="E84" s="175"/>
    </row>
  </sheetData>
  <sortState ref="C4:E15">
    <sortCondition descending="1" ref="E4:E15"/>
  </sortState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view="pageBreakPreview" zoomScale="85" zoomScaleNormal="100" zoomScaleSheetLayoutView="85" workbookViewId="0">
      <selection activeCell="F8" sqref="F8"/>
    </sheetView>
  </sheetViews>
  <sheetFormatPr defaultRowHeight="15" x14ac:dyDescent="0.25"/>
  <cols>
    <col min="1" max="1" width="19.28515625" customWidth="1"/>
    <col min="2" max="2" width="3.85546875" customWidth="1"/>
    <col min="3" max="3" width="4.42578125" customWidth="1"/>
    <col min="4" max="4" width="27" customWidth="1"/>
    <col min="5" max="5" width="6.7109375" customWidth="1"/>
    <col min="6" max="6" width="23.42578125" customWidth="1"/>
  </cols>
  <sheetData>
    <row r="1" spans="1:6" ht="114" customHeight="1" x14ac:dyDescent="0.3">
      <c r="A1" s="259" t="s">
        <v>204</v>
      </c>
      <c r="B1" s="259"/>
      <c r="C1" s="259"/>
      <c r="D1" s="259"/>
      <c r="E1" s="259"/>
      <c r="F1" s="259"/>
    </row>
    <row r="3" spans="1:6" s="178" customFormat="1" ht="18" customHeight="1" x14ac:dyDescent="0.25">
      <c r="B3" s="177" t="s">
        <v>195</v>
      </c>
      <c r="C3" s="177"/>
      <c r="D3" s="177" t="s">
        <v>193</v>
      </c>
      <c r="E3" s="177" t="s">
        <v>194</v>
      </c>
    </row>
    <row r="4" spans="1:6" ht="18" customHeight="1" x14ac:dyDescent="0.25">
      <c r="B4" s="179">
        <v>1</v>
      </c>
      <c r="C4" s="171" t="s">
        <v>46</v>
      </c>
      <c r="D4" s="174" t="s">
        <v>174</v>
      </c>
      <c r="E4" s="175">
        <v>175</v>
      </c>
      <c r="F4" s="180"/>
    </row>
    <row r="5" spans="1:6" ht="18" customHeight="1" x14ac:dyDescent="0.25">
      <c r="B5" s="179">
        <v>2</v>
      </c>
      <c r="C5" s="171" t="s">
        <v>46</v>
      </c>
      <c r="D5" s="174" t="s">
        <v>168</v>
      </c>
      <c r="E5" s="175">
        <v>172</v>
      </c>
      <c r="F5" s="180"/>
    </row>
    <row r="6" spans="1:6" ht="18" customHeight="1" x14ac:dyDescent="0.25">
      <c r="B6" s="179">
        <v>3</v>
      </c>
      <c r="C6" s="171" t="s">
        <v>18</v>
      </c>
      <c r="D6" s="172" t="s">
        <v>82</v>
      </c>
      <c r="E6" s="173">
        <v>161</v>
      </c>
      <c r="F6" s="180"/>
    </row>
    <row r="7" spans="1:6" ht="18" customHeight="1" x14ac:dyDescent="0.25">
      <c r="B7" s="189"/>
      <c r="C7" s="190"/>
      <c r="D7" s="191"/>
      <c r="E7" s="170"/>
      <c r="F7" s="180"/>
    </row>
    <row r="8" spans="1:6" ht="18" customHeight="1" x14ac:dyDescent="0.25">
      <c r="B8" s="189"/>
      <c r="C8" s="190"/>
      <c r="D8" s="197" t="s">
        <v>205</v>
      </c>
      <c r="E8" s="196">
        <f>AVERAGE(E4:E6)</f>
        <v>169.33333333333334</v>
      </c>
      <c r="F8" s="180"/>
    </row>
    <row r="9" spans="1:6" ht="18" customHeight="1" x14ac:dyDescent="0.25">
      <c r="B9" s="189"/>
      <c r="C9" s="190"/>
      <c r="D9" s="191"/>
      <c r="E9" s="170"/>
      <c r="F9" s="180"/>
    </row>
    <row r="10" spans="1:6" ht="18" customHeight="1" x14ac:dyDescent="0.25">
      <c r="B10" s="189"/>
      <c r="C10" s="190"/>
      <c r="D10" s="191"/>
      <c r="E10" s="170"/>
      <c r="F10" s="180"/>
    </row>
    <row r="11" spans="1:6" ht="18" customHeight="1" x14ac:dyDescent="0.25">
      <c r="B11" s="189"/>
      <c r="C11" s="190"/>
      <c r="D11" s="191"/>
      <c r="E11" s="170"/>
      <c r="F11" s="180"/>
    </row>
    <row r="12" spans="1:6" ht="18" customHeight="1" x14ac:dyDescent="0.25">
      <c r="B12" s="189"/>
      <c r="C12" s="190"/>
      <c r="D12" s="195"/>
      <c r="E12" s="193"/>
      <c r="F12" s="180"/>
    </row>
    <row r="13" spans="1:6" ht="18" customHeight="1" x14ac:dyDescent="0.25">
      <c r="B13" s="189"/>
      <c r="C13" s="190"/>
      <c r="D13" s="191"/>
      <c r="E13" s="170"/>
      <c r="F13" s="180"/>
    </row>
    <row r="14" spans="1:6" ht="18" customHeight="1" x14ac:dyDescent="0.25">
      <c r="B14" s="189"/>
      <c r="C14" s="190"/>
      <c r="D14" s="191"/>
      <c r="E14" s="170"/>
      <c r="F14" s="180"/>
    </row>
    <row r="15" spans="1:6" ht="18" customHeight="1" x14ac:dyDescent="0.25">
      <c r="B15" s="189"/>
      <c r="C15" s="190"/>
      <c r="D15" s="191"/>
      <c r="E15" s="170"/>
      <c r="F15" s="180"/>
    </row>
    <row r="16" spans="1:6" ht="18" customHeight="1" x14ac:dyDescent="0.25">
      <c r="B16" s="189"/>
      <c r="C16" s="190"/>
      <c r="D16" s="191"/>
      <c r="E16" s="170"/>
      <c r="F16" s="180"/>
    </row>
    <row r="17" spans="2:6" ht="18" customHeight="1" x14ac:dyDescent="0.25">
      <c r="B17" s="189"/>
      <c r="C17" s="190"/>
      <c r="D17" s="191"/>
      <c r="E17" s="170"/>
      <c r="F17" s="180"/>
    </row>
    <row r="18" spans="2:6" ht="18" customHeight="1" x14ac:dyDescent="0.25">
      <c r="B18" s="189"/>
      <c r="C18" s="190"/>
      <c r="D18" s="195"/>
      <c r="E18" s="193"/>
      <c r="F18" s="180"/>
    </row>
    <row r="19" spans="2:6" ht="18" customHeight="1" x14ac:dyDescent="0.25">
      <c r="B19" s="189"/>
      <c r="C19" s="190"/>
      <c r="D19" s="191"/>
      <c r="E19" s="170"/>
      <c r="F19" s="180"/>
    </row>
    <row r="20" spans="2:6" ht="18" customHeight="1" x14ac:dyDescent="0.25">
      <c r="B20" s="189"/>
      <c r="C20" s="190"/>
      <c r="D20" s="191"/>
      <c r="E20" s="170"/>
      <c r="F20" s="180"/>
    </row>
    <row r="21" spans="2:6" ht="18" customHeight="1" x14ac:dyDescent="0.25">
      <c r="B21" s="189"/>
      <c r="C21" s="190"/>
      <c r="D21" s="195"/>
      <c r="E21" s="193"/>
      <c r="F21" s="180"/>
    </row>
    <row r="22" spans="2:6" ht="18" customHeight="1" x14ac:dyDescent="0.25">
      <c r="B22" s="189"/>
      <c r="C22" s="190"/>
      <c r="D22" s="195"/>
      <c r="E22" s="193"/>
      <c r="F22" s="180"/>
    </row>
    <row r="23" spans="2:6" ht="18" customHeight="1" x14ac:dyDescent="0.25">
      <c r="B23" s="189"/>
      <c r="C23" s="190"/>
      <c r="D23" s="195"/>
      <c r="E23" s="193"/>
      <c r="F23" s="180"/>
    </row>
    <row r="24" spans="2:6" ht="18" customHeight="1" x14ac:dyDescent="0.25">
      <c r="B24" s="189"/>
      <c r="C24" s="190"/>
      <c r="D24" s="191"/>
      <c r="E24" s="194"/>
      <c r="F24" s="180"/>
    </row>
    <row r="25" spans="2:6" ht="18" customHeight="1" x14ac:dyDescent="0.25">
      <c r="B25" s="189"/>
      <c r="C25" s="190"/>
      <c r="D25" s="191"/>
      <c r="E25" s="170"/>
      <c r="F25" s="180"/>
    </row>
    <row r="26" spans="2:6" ht="18" customHeight="1" x14ac:dyDescent="0.25">
      <c r="B26" s="189"/>
      <c r="C26" s="190"/>
      <c r="D26" s="191"/>
      <c r="E26" s="170"/>
      <c r="F26" s="180"/>
    </row>
    <row r="27" spans="2:6" ht="18" customHeight="1" x14ac:dyDescent="0.25">
      <c r="B27" s="189"/>
      <c r="C27" s="190"/>
      <c r="D27" s="191"/>
      <c r="E27" s="170"/>
      <c r="F27" s="180"/>
    </row>
    <row r="28" spans="2:6" ht="18" customHeight="1" x14ac:dyDescent="0.25">
      <c r="B28" s="189"/>
      <c r="C28" s="190"/>
      <c r="D28" s="191"/>
      <c r="E28" s="170"/>
      <c r="F28" s="180"/>
    </row>
    <row r="29" spans="2:6" ht="18" customHeight="1" x14ac:dyDescent="0.25">
      <c r="B29" s="189"/>
      <c r="C29" s="190"/>
      <c r="D29" s="191"/>
      <c r="E29" s="170"/>
      <c r="F29" s="180"/>
    </row>
    <row r="30" spans="2:6" ht="18" customHeight="1" x14ac:dyDescent="0.25">
      <c r="B30" s="189"/>
      <c r="C30" s="190"/>
      <c r="D30" s="191"/>
      <c r="E30" s="170"/>
      <c r="F30" s="180"/>
    </row>
    <row r="31" spans="2:6" ht="18" customHeight="1" x14ac:dyDescent="0.25">
      <c r="B31" s="189"/>
      <c r="C31" s="186"/>
      <c r="D31" s="187"/>
      <c r="E31" s="188"/>
      <c r="F31" s="180"/>
    </row>
    <row r="32" spans="2:6" ht="18" customHeight="1" x14ac:dyDescent="0.25">
      <c r="B32" s="189"/>
      <c r="C32" s="171"/>
      <c r="D32" s="172"/>
      <c r="E32" s="173"/>
      <c r="F32" s="180"/>
    </row>
    <row r="33" spans="2:6" ht="18" customHeight="1" x14ac:dyDescent="0.25">
      <c r="B33" s="189"/>
      <c r="C33" s="171"/>
      <c r="D33" s="172"/>
      <c r="E33" s="173"/>
      <c r="F33" s="180"/>
    </row>
    <row r="34" spans="2:6" ht="18" customHeight="1" x14ac:dyDescent="0.25">
      <c r="B34" s="185">
        <v>31</v>
      </c>
      <c r="C34" s="171"/>
      <c r="D34" s="172"/>
      <c r="E34" s="173"/>
      <c r="F34" s="180"/>
    </row>
    <row r="35" spans="2:6" ht="18" customHeight="1" x14ac:dyDescent="0.25">
      <c r="B35" s="183">
        <v>32</v>
      </c>
      <c r="C35" s="171"/>
      <c r="D35" s="172"/>
      <c r="E35" s="173"/>
      <c r="F35" s="180"/>
    </row>
    <row r="36" spans="2:6" ht="18" customHeight="1" x14ac:dyDescent="0.25">
      <c r="B36" s="183">
        <v>33</v>
      </c>
      <c r="C36" s="171"/>
      <c r="D36" s="172"/>
      <c r="E36" s="173"/>
      <c r="F36" s="180"/>
    </row>
    <row r="37" spans="2:6" ht="18" customHeight="1" x14ac:dyDescent="0.25">
      <c r="B37" s="183">
        <v>34</v>
      </c>
      <c r="C37" s="171"/>
      <c r="D37" s="172"/>
      <c r="E37" s="173"/>
      <c r="F37" s="180"/>
    </row>
    <row r="38" spans="2:6" ht="18.95" customHeight="1" x14ac:dyDescent="0.25">
      <c r="C38" s="171"/>
      <c r="D38" s="172"/>
      <c r="E38" s="173"/>
      <c r="F38" s="180"/>
    </row>
    <row r="39" spans="2:6" ht="18.95" customHeight="1" x14ac:dyDescent="0.25">
      <c r="C39" s="171"/>
      <c r="D39" s="172"/>
      <c r="E39" s="173"/>
      <c r="F39" s="180"/>
    </row>
    <row r="40" spans="2:6" ht="18.95" customHeight="1" x14ac:dyDescent="0.25">
      <c r="C40" s="171"/>
      <c r="D40" s="172"/>
      <c r="E40" s="173"/>
      <c r="F40" s="180"/>
    </row>
    <row r="41" spans="2:6" ht="14.1" customHeight="1" x14ac:dyDescent="0.25">
      <c r="C41" s="171"/>
      <c r="D41" s="172"/>
      <c r="E41" s="173"/>
    </row>
    <row r="42" spans="2:6" ht="14.1" customHeight="1" x14ac:dyDescent="0.25">
      <c r="C42" s="171"/>
      <c r="D42" s="172"/>
      <c r="E42" s="173"/>
    </row>
    <row r="43" spans="2:6" ht="14.1" customHeight="1" x14ac:dyDescent="0.25">
      <c r="C43" s="171"/>
      <c r="D43" s="172"/>
      <c r="E43" s="173"/>
    </row>
    <row r="44" spans="2:6" ht="14.1" customHeight="1" x14ac:dyDescent="0.25">
      <c r="C44" s="171"/>
      <c r="D44" s="172"/>
      <c r="E44" s="173"/>
    </row>
    <row r="45" spans="2:6" ht="14.1" customHeight="1" x14ac:dyDescent="0.25">
      <c r="C45" s="171"/>
      <c r="D45" s="172"/>
      <c r="E45" s="173"/>
    </row>
    <row r="46" spans="2:6" ht="14.1" customHeight="1" x14ac:dyDescent="0.25">
      <c r="C46" s="171"/>
      <c r="D46" s="172"/>
      <c r="E46" s="173"/>
    </row>
    <row r="47" spans="2:6" ht="14.1" customHeight="1" x14ac:dyDescent="0.25">
      <c r="C47" s="171"/>
      <c r="D47" s="172"/>
      <c r="E47" s="173"/>
    </row>
    <row r="48" spans="2:6" ht="14.1" customHeight="1" x14ac:dyDescent="0.25">
      <c r="C48" s="171"/>
      <c r="D48" s="172"/>
      <c r="E48" s="173"/>
    </row>
    <row r="49" spans="3:5" ht="14.1" customHeight="1" x14ac:dyDescent="0.25">
      <c r="C49" s="171"/>
      <c r="D49" s="172"/>
      <c r="E49" s="173"/>
    </row>
    <row r="50" spans="3:5" ht="14.1" customHeight="1" x14ac:dyDescent="0.25">
      <c r="C50" s="171"/>
      <c r="D50" s="172"/>
      <c r="E50" s="173"/>
    </row>
    <row r="51" spans="3:5" ht="14.1" customHeight="1" x14ac:dyDescent="0.25">
      <c r="C51" s="171"/>
      <c r="D51" s="172"/>
      <c r="E51" s="173"/>
    </row>
    <row r="52" spans="3:5" ht="14.1" customHeight="1" x14ac:dyDescent="0.25">
      <c r="C52" s="171"/>
      <c r="D52" s="172"/>
      <c r="E52" s="173"/>
    </row>
    <row r="53" spans="3:5" ht="14.1" customHeight="1" x14ac:dyDescent="0.25">
      <c r="C53" s="171"/>
      <c r="D53" s="172"/>
      <c r="E53" s="173"/>
    </row>
    <row r="54" spans="3:5" ht="14.1" customHeight="1" x14ac:dyDescent="0.25">
      <c r="C54" s="171"/>
      <c r="D54" s="172"/>
      <c r="E54" s="173"/>
    </row>
    <row r="55" spans="3:5" ht="14.1" customHeight="1" x14ac:dyDescent="0.25">
      <c r="C55" s="171"/>
      <c r="D55" s="172"/>
      <c r="E55" s="173"/>
    </row>
    <row r="56" spans="3:5" ht="14.1" customHeight="1" x14ac:dyDescent="0.25">
      <c r="C56" s="171"/>
      <c r="D56" s="172"/>
      <c r="E56" s="173"/>
    </row>
    <row r="57" spans="3:5" ht="15.75" x14ac:dyDescent="0.25">
      <c r="C57" s="171"/>
      <c r="D57" s="172"/>
      <c r="E57" s="173"/>
    </row>
    <row r="58" spans="3:5" ht="15.75" x14ac:dyDescent="0.25">
      <c r="C58" s="171"/>
      <c r="D58" s="172"/>
      <c r="E58" s="173"/>
    </row>
    <row r="59" spans="3:5" ht="15.75" x14ac:dyDescent="0.25">
      <c r="C59" s="171"/>
      <c r="D59" s="172"/>
      <c r="E59" s="173"/>
    </row>
    <row r="60" spans="3:5" ht="15.75" x14ac:dyDescent="0.25">
      <c r="C60" s="171"/>
      <c r="D60" s="172"/>
      <c r="E60" s="173"/>
    </row>
    <row r="61" spans="3:5" ht="15.75" x14ac:dyDescent="0.25">
      <c r="C61" s="171"/>
      <c r="D61" s="172"/>
      <c r="E61" s="173"/>
    </row>
    <row r="62" spans="3:5" ht="15.75" x14ac:dyDescent="0.25">
      <c r="C62" s="171"/>
      <c r="D62" s="172"/>
      <c r="E62" s="173"/>
    </row>
    <row r="63" spans="3:5" ht="15.75" x14ac:dyDescent="0.25">
      <c r="C63" s="171"/>
      <c r="D63" s="172"/>
      <c r="E63" s="173"/>
    </row>
    <row r="64" spans="3:5" ht="15.75" x14ac:dyDescent="0.25">
      <c r="C64" s="171"/>
      <c r="D64" s="172"/>
      <c r="E64" s="173"/>
    </row>
    <row r="65" spans="3:5" ht="15.75" x14ac:dyDescent="0.25">
      <c r="C65" s="171"/>
      <c r="D65" s="174"/>
      <c r="E65" s="175"/>
    </row>
    <row r="66" spans="3:5" ht="15.75" x14ac:dyDescent="0.25">
      <c r="C66" s="171"/>
      <c r="D66" s="174"/>
      <c r="E66" s="175"/>
    </row>
    <row r="67" spans="3:5" ht="15.75" x14ac:dyDescent="0.25">
      <c r="C67" s="171"/>
      <c r="D67" s="174"/>
      <c r="E67" s="175"/>
    </row>
    <row r="68" spans="3:5" ht="15.75" x14ac:dyDescent="0.25">
      <c r="C68" s="171"/>
      <c r="D68" s="174"/>
      <c r="E68" s="175"/>
    </row>
    <row r="69" spans="3:5" ht="15.75" x14ac:dyDescent="0.25">
      <c r="C69" s="171"/>
      <c r="D69" s="174"/>
      <c r="E69" s="175"/>
    </row>
    <row r="70" spans="3:5" ht="15.75" x14ac:dyDescent="0.25">
      <c r="C70" s="171"/>
      <c r="D70" s="174"/>
      <c r="E70" s="175"/>
    </row>
    <row r="71" spans="3:5" ht="15.75" x14ac:dyDescent="0.25">
      <c r="C71" s="171"/>
      <c r="D71" s="174"/>
      <c r="E71" s="175"/>
    </row>
    <row r="72" spans="3:5" ht="15.75" x14ac:dyDescent="0.25">
      <c r="C72" s="171"/>
      <c r="D72" s="174"/>
      <c r="E72" s="175"/>
    </row>
    <row r="73" spans="3:5" ht="15.75" x14ac:dyDescent="0.25">
      <c r="C73" s="171"/>
      <c r="D73" s="174"/>
      <c r="E73" s="175"/>
    </row>
    <row r="74" spans="3:5" ht="15.75" x14ac:dyDescent="0.25">
      <c r="C74" s="171"/>
      <c r="D74" s="174"/>
      <c r="E74" s="175"/>
    </row>
    <row r="75" spans="3:5" ht="15.75" x14ac:dyDescent="0.25">
      <c r="C75" s="171"/>
      <c r="D75" s="174"/>
      <c r="E75" s="175"/>
    </row>
    <row r="76" spans="3:5" ht="15.75" x14ac:dyDescent="0.25">
      <c r="C76" s="171"/>
      <c r="D76" s="174"/>
      <c r="E76" s="175"/>
    </row>
    <row r="77" spans="3:5" ht="15.75" x14ac:dyDescent="0.25">
      <c r="C77" s="171"/>
      <c r="D77" s="174"/>
      <c r="E77" s="175"/>
    </row>
    <row r="78" spans="3:5" ht="15.75" x14ac:dyDescent="0.25">
      <c r="C78" s="171"/>
      <c r="D78" s="174"/>
      <c r="E78" s="175"/>
    </row>
    <row r="79" spans="3:5" ht="15.75" x14ac:dyDescent="0.25">
      <c r="C79" s="171"/>
      <c r="D79" s="174"/>
      <c r="E79" s="175"/>
    </row>
    <row r="80" spans="3:5" ht="15.75" x14ac:dyDescent="0.25">
      <c r="C80" s="171"/>
      <c r="D80" s="174"/>
      <c r="E80" s="175"/>
    </row>
    <row r="81" spans="3:5" ht="15.75" x14ac:dyDescent="0.25">
      <c r="C81" s="171"/>
      <c r="D81" s="174"/>
      <c r="E81" s="175"/>
    </row>
    <row r="82" spans="3:5" ht="15.75" x14ac:dyDescent="0.25">
      <c r="C82" s="171"/>
      <c r="D82" s="174"/>
      <c r="E82" s="175"/>
    </row>
    <row r="83" spans="3:5" ht="15.75" x14ac:dyDescent="0.25">
      <c r="C83" s="171"/>
      <c r="D83" s="174"/>
      <c r="E83" s="175"/>
    </row>
    <row r="84" spans="3:5" ht="15.75" x14ac:dyDescent="0.25">
      <c r="C84" s="171"/>
      <c r="D84" s="174"/>
      <c r="E84" s="175"/>
    </row>
    <row r="85" spans="3:5" ht="15.75" x14ac:dyDescent="0.25">
      <c r="C85" s="171"/>
      <c r="D85" s="174"/>
      <c r="E85" s="175"/>
    </row>
  </sheetData>
  <sortState ref="C4:E6">
    <sortCondition descending="1" ref="E4:E6"/>
  </sortState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view="pageBreakPreview" topLeftCell="A7" zoomScaleNormal="85" zoomScaleSheetLayoutView="100" workbookViewId="0">
      <selection activeCell="K29" activeCellId="1" sqref="B29 K29"/>
    </sheetView>
  </sheetViews>
  <sheetFormatPr defaultRowHeight="15" x14ac:dyDescent="0.25"/>
  <cols>
    <col min="1" max="1" width="5" style="41" customWidth="1"/>
    <col min="2" max="2" width="25.28515625" customWidth="1"/>
    <col min="3" max="12" width="6.140625" customWidth="1"/>
  </cols>
  <sheetData>
    <row r="1" spans="1:12" ht="81" customHeight="1" x14ac:dyDescent="0.25">
      <c r="A1" s="226" t="s">
        <v>60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2" ht="12" customHeight="1" x14ac:dyDescent="0.2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4.25" customHeight="1" x14ac:dyDescent="0.25">
      <c r="A3" s="244" t="s">
        <v>87</v>
      </c>
      <c r="B3" s="245"/>
      <c r="C3" s="245"/>
      <c r="D3" s="160"/>
      <c r="E3" s="160"/>
      <c r="F3" s="160"/>
      <c r="G3" s="160"/>
      <c r="H3" s="160"/>
      <c r="I3" s="160"/>
      <c r="J3" s="160"/>
      <c r="K3" s="160"/>
      <c r="L3" s="160"/>
    </row>
    <row r="4" spans="1:12" ht="12" customHeight="1" thickBot="1" x14ac:dyDescent="0.3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x14ac:dyDescent="0.25">
      <c r="A5" s="227" t="s">
        <v>36</v>
      </c>
      <c r="B5" s="227" t="s">
        <v>37</v>
      </c>
      <c r="C5" s="93">
        <v>5.0599999999999996</v>
      </c>
      <c r="D5" s="224">
        <v>12.06</v>
      </c>
      <c r="E5" s="224">
        <v>20.059999999999999</v>
      </c>
      <c r="F5" s="230">
        <v>3.06</v>
      </c>
      <c r="G5" s="231"/>
      <c r="H5" s="232"/>
      <c r="I5" s="224">
        <v>16.059999999999999</v>
      </c>
      <c r="J5" s="224">
        <v>18.059999999999999</v>
      </c>
      <c r="K5" s="239">
        <v>23.06</v>
      </c>
      <c r="L5" s="224">
        <v>14.06</v>
      </c>
    </row>
    <row r="6" spans="1:12" ht="15.75" thickBot="1" x14ac:dyDescent="0.3">
      <c r="A6" s="228"/>
      <c r="B6" s="228"/>
      <c r="C6" s="96">
        <v>6.06</v>
      </c>
      <c r="D6" s="225"/>
      <c r="E6" s="225"/>
      <c r="F6" s="233"/>
      <c r="G6" s="234"/>
      <c r="H6" s="235"/>
      <c r="I6" s="225"/>
      <c r="J6" s="225"/>
      <c r="K6" s="240"/>
      <c r="L6" s="225"/>
    </row>
    <row r="7" spans="1:12" ht="54" customHeight="1" thickBot="1" x14ac:dyDescent="0.3">
      <c r="A7" s="229"/>
      <c r="B7" s="229"/>
      <c r="C7" s="35" t="s">
        <v>38</v>
      </c>
      <c r="D7" s="35" t="s">
        <v>1</v>
      </c>
      <c r="E7" s="35" t="s">
        <v>2</v>
      </c>
      <c r="F7" s="236" t="s">
        <v>4</v>
      </c>
      <c r="G7" s="237"/>
      <c r="H7" s="238"/>
      <c r="I7" s="35" t="s">
        <v>5</v>
      </c>
      <c r="J7" s="35" t="s">
        <v>6</v>
      </c>
      <c r="K7" s="35" t="s">
        <v>7</v>
      </c>
      <c r="L7" s="35" t="s">
        <v>8</v>
      </c>
    </row>
    <row r="8" spans="1:12" ht="16.5" thickBot="1" x14ac:dyDescent="0.3">
      <c r="A8" s="42">
        <v>1</v>
      </c>
      <c r="B8" s="168" t="s">
        <v>61</v>
      </c>
      <c r="C8" s="114">
        <v>152</v>
      </c>
      <c r="D8" s="114">
        <v>144.5</v>
      </c>
      <c r="E8" s="115">
        <v>177</v>
      </c>
      <c r="F8" s="141"/>
      <c r="G8" s="141"/>
      <c r="H8" s="141"/>
      <c r="I8" s="166"/>
      <c r="J8" s="114"/>
      <c r="K8" s="114"/>
      <c r="L8" s="114"/>
    </row>
    <row r="9" spans="1:12" ht="16.5" thickBot="1" x14ac:dyDescent="0.3">
      <c r="A9" s="42">
        <v>2</v>
      </c>
      <c r="B9" s="169" t="s">
        <v>62</v>
      </c>
      <c r="C9" s="100">
        <v>164.5</v>
      </c>
      <c r="D9" s="100">
        <v>162</v>
      </c>
      <c r="E9" s="100"/>
      <c r="F9" s="118">
        <v>158.5</v>
      </c>
      <c r="G9" s="118"/>
      <c r="H9" s="118"/>
      <c r="I9" s="167"/>
      <c r="J9" s="100"/>
      <c r="K9" s="100"/>
      <c r="L9" s="100"/>
    </row>
    <row r="10" spans="1:12" ht="16.5" thickBot="1" x14ac:dyDescent="0.3">
      <c r="A10" s="42">
        <v>3</v>
      </c>
      <c r="B10" s="169" t="s">
        <v>63</v>
      </c>
      <c r="C10" s="100">
        <v>174</v>
      </c>
      <c r="D10" s="100">
        <v>165.5</v>
      </c>
      <c r="E10" s="100">
        <v>168</v>
      </c>
      <c r="F10" s="118"/>
      <c r="G10" s="118"/>
      <c r="H10" s="118"/>
      <c r="I10" s="167"/>
      <c r="J10" s="100"/>
      <c r="K10" s="100"/>
      <c r="L10" s="100"/>
    </row>
    <row r="11" spans="1:12" ht="16.5" thickBot="1" x14ac:dyDescent="0.3">
      <c r="A11" s="42">
        <v>4</v>
      </c>
      <c r="B11" s="169" t="s">
        <v>64</v>
      </c>
      <c r="C11" s="100">
        <v>165.5</v>
      </c>
      <c r="D11" s="100"/>
      <c r="E11" s="100">
        <v>163</v>
      </c>
      <c r="F11" s="118">
        <v>154</v>
      </c>
      <c r="G11" s="118"/>
      <c r="H11" s="118"/>
      <c r="I11" s="167"/>
      <c r="J11" s="100"/>
      <c r="K11" s="100"/>
      <c r="L11" s="100"/>
    </row>
    <row r="12" spans="1:12" ht="16.5" thickBot="1" x14ac:dyDescent="0.3">
      <c r="A12" s="42">
        <v>5</v>
      </c>
      <c r="B12" s="169" t="s">
        <v>65</v>
      </c>
      <c r="C12" s="100">
        <v>175</v>
      </c>
      <c r="D12" s="100"/>
      <c r="E12" s="100">
        <v>181.5</v>
      </c>
      <c r="F12" s="118">
        <v>174.5</v>
      </c>
      <c r="G12" s="118"/>
      <c r="H12" s="118"/>
      <c r="I12" s="167"/>
      <c r="J12" s="100"/>
      <c r="K12" s="100"/>
      <c r="L12" s="100"/>
    </row>
    <row r="13" spans="1:12" ht="16.5" thickBot="1" x14ac:dyDescent="0.3">
      <c r="A13" s="42">
        <v>6</v>
      </c>
      <c r="B13" s="169" t="s">
        <v>66</v>
      </c>
      <c r="C13" s="100">
        <v>166.5</v>
      </c>
      <c r="D13" s="100"/>
      <c r="E13" s="100">
        <v>185</v>
      </c>
      <c r="F13" s="118">
        <v>164.5</v>
      </c>
      <c r="G13" s="118"/>
      <c r="H13" s="118"/>
      <c r="I13" s="167"/>
      <c r="J13" s="100"/>
      <c r="K13" s="100"/>
      <c r="L13" s="100"/>
    </row>
    <row r="14" spans="1:12" ht="16.5" thickBot="1" x14ac:dyDescent="0.3">
      <c r="A14" s="42">
        <v>7</v>
      </c>
      <c r="B14" s="169" t="s">
        <v>67</v>
      </c>
      <c r="C14" s="100">
        <v>182.5</v>
      </c>
      <c r="D14" s="100">
        <v>168.5</v>
      </c>
      <c r="E14" s="100"/>
      <c r="F14" s="118">
        <v>158.5</v>
      </c>
      <c r="G14" s="118"/>
      <c r="H14" s="118"/>
      <c r="I14" s="167"/>
      <c r="J14" s="100"/>
      <c r="K14" s="100"/>
      <c r="L14" s="100"/>
    </row>
    <row r="15" spans="1:12" ht="16.5" thickBot="1" x14ac:dyDescent="0.3">
      <c r="A15" s="42">
        <v>8</v>
      </c>
      <c r="B15" s="169" t="s">
        <v>68</v>
      </c>
      <c r="C15" s="100">
        <v>174.5</v>
      </c>
      <c r="D15" s="100">
        <v>176</v>
      </c>
      <c r="E15" s="100">
        <v>178</v>
      </c>
      <c r="F15" s="118">
        <v>169</v>
      </c>
      <c r="G15" s="118"/>
      <c r="H15" s="118"/>
      <c r="I15" s="167"/>
      <c r="J15" s="100"/>
      <c r="K15" s="100"/>
      <c r="L15" s="100"/>
    </row>
    <row r="16" spans="1:12" ht="16.5" thickBot="1" x14ac:dyDescent="0.3">
      <c r="A16" s="42">
        <v>9</v>
      </c>
      <c r="B16" s="169" t="s">
        <v>69</v>
      </c>
      <c r="C16" s="100">
        <v>165</v>
      </c>
      <c r="D16" s="100">
        <v>172</v>
      </c>
      <c r="E16" s="100">
        <v>160</v>
      </c>
      <c r="F16" s="118"/>
      <c r="G16" s="118"/>
      <c r="H16" s="118"/>
      <c r="I16" s="167"/>
      <c r="J16" s="100"/>
      <c r="K16" s="100"/>
      <c r="L16" s="100"/>
    </row>
    <row r="17" spans="1:12" ht="16.5" thickBot="1" x14ac:dyDescent="0.3">
      <c r="A17" s="42">
        <v>10</v>
      </c>
      <c r="B17" s="169" t="s">
        <v>70</v>
      </c>
      <c r="C17" s="100">
        <v>169</v>
      </c>
      <c r="D17" s="100">
        <v>174</v>
      </c>
      <c r="E17" s="100"/>
      <c r="F17" s="118">
        <v>157.5</v>
      </c>
      <c r="G17" s="118"/>
      <c r="H17" s="118"/>
      <c r="I17" s="167"/>
      <c r="J17" s="100"/>
      <c r="K17" s="100"/>
      <c r="L17" s="100"/>
    </row>
    <row r="18" spans="1:12" ht="16.5" thickBot="1" x14ac:dyDescent="0.3">
      <c r="A18" s="42">
        <v>11</v>
      </c>
      <c r="B18" s="169" t="s">
        <v>71</v>
      </c>
      <c r="C18" s="100">
        <v>185</v>
      </c>
      <c r="D18" s="100">
        <v>182</v>
      </c>
      <c r="E18" s="100"/>
      <c r="F18" s="118">
        <v>176.5</v>
      </c>
      <c r="G18" s="118"/>
      <c r="H18" s="118"/>
      <c r="I18" s="167"/>
      <c r="J18" s="100"/>
      <c r="K18" s="100"/>
      <c r="L18" s="100"/>
    </row>
    <row r="19" spans="1:12" ht="16.5" thickBot="1" x14ac:dyDescent="0.3">
      <c r="A19" s="42">
        <v>12</v>
      </c>
      <c r="B19" s="169" t="s">
        <v>72</v>
      </c>
      <c r="C19" s="100">
        <v>165.5</v>
      </c>
      <c r="D19" s="100"/>
      <c r="E19" s="100">
        <v>167</v>
      </c>
      <c r="F19" s="118"/>
      <c r="G19" s="118"/>
      <c r="H19" s="118"/>
      <c r="I19" s="167"/>
      <c r="J19" s="100"/>
      <c r="K19" s="100"/>
      <c r="L19" s="100"/>
    </row>
    <row r="20" spans="1:12" ht="16.5" thickBot="1" x14ac:dyDescent="0.3">
      <c r="A20" s="42">
        <v>13</v>
      </c>
      <c r="B20" s="169" t="s">
        <v>73</v>
      </c>
      <c r="C20" s="100">
        <v>190.5</v>
      </c>
      <c r="D20" s="100"/>
      <c r="E20" s="100">
        <v>174.5</v>
      </c>
      <c r="F20" s="118">
        <v>166</v>
      </c>
      <c r="G20" s="118"/>
      <c r="H20" s="118"/>
      <c r="I20" s="167"/>
      <c r="J20" s="100"/>
      <c r="K20" s="100"/>
      <c r="L20" s="100"/>
    </row>
    <row r="21" spans="1:12" ht="16.5" thickBot="1" x14ac:dyDescent="0.3">
      <c r="A21" s="42">
        <v>14</v>
      </c>
      <c r="B21" s="169" t="s">
        <v>74</v>
      </c>
      <c r="C21" s="100">
        <v>164</v>
      </c>
      <c r="D21" s="100"/>
      <c r="E21" s="100">
        <v>163</v>
      </c>
      <c r="F21" s="118"/>
      <c r="G21" s="118"/>
      <c r="H21" s="118"/>
      <c r="I21" s="167"/>
      <c r="J21" s="100"/>
      <c r="K21" s="100"/>
      <c r="L21" s="100">
        <v>155.5</v>
      </c>
    </row>
    <row r="22" spans="1:12" ht="16.5" thickBot="1" x14ac:dyDescent="0.3">
      <c r="A22" s="42">
        <v>15</v>
      </c>
      <c r="B22" s="169" t="s">
        <v>75</v>
      </c>
      <c r="C22" s="100">
        <v>183</v>
      </c>
      <c r="D22" s="100"/>
      <c r="E22" s="100">
        <v>177</v>
      </c>
      <c r="F22" s="118">
        <v>185.5</v>
      </c>
      <c r="G22" s="118"/>
      <c r="H22" s="118"/>
      <c r="I22" s="167"/>
      <c r="J22" s="100"/>
      <c r="K22" s="100"/>
      <c r="L22" s="100"/>
    </row>
    <row r="23" spans="1:12" ht="16.5" thickBot="1" x14ac:dyDescent="0.3">
      <c r="A23" s="42">
        <v>16</v>
      </c>
      <c r="B23" s="169" t="s">
        <v>76</v>
      </c>
      <c r="C23" s="100">
        <v>183</v>
      </c>
      <c r="D23" s="100">
        <v>171</v>
      </c>
      <c r="E23" s="100">
        <v>185.5</v>
      </c>
      <c r="F23" s="118">
        <v>172.5</v>
      </c>
      <c r="G23" s="118"/>
      <c r="H23" s="118"/>
      <c r="I23" s="167"/>
      <c r="J23" s="100"/>
      <c r="K23" s="100"/>
      <c r="L23" s="100"/>
    </row>
    <row r="24" spans="1:12" ht="16.5" thickBot="1" x14ac:dyDescent="0.3">
      <c r="A24" s="42">
        <v>17</v>
      </c>
      <c r="B24" s="169" t="s">
        <v>77</v>
      </c>
      <c r="C24" s="100">
        <v>187.5</v>
      </c>
      <c r="D24" s="100"/>
      <c r="E24" s="100">
        <v>166</v>
      </c>
      <c r="F24" s="118">
        <v>180.5</v>
      </c>
      <c r="G24" s="118"/>
      <c r="H24" s="118"/>
      <c r="I24" s="167"/>
      <c r="J24" s="100"/>
      <c r="K24" s="100"/>
      <c r="L24" s="100"/>
    </row>
    <row r="25" spans="1:12" ht="15.75" customHeight="1" thickBot="1" x14ac:dyDescent="0.3">
      <c r="A25" s="42">
        <v>18</v>
      </c>
      <c r="B25" s="169" t="s">
        <v>78</v>
      </c>
      <c r="C25" s="100">
        <v>186.5</v>
      </c>
      <c r="D25" s="100"/>
      <c r="E25" s="100"/>
      <c r="F25" s="118"/>
      <c r="G25" s="118"/>
      <c r="H25" s="118"/>
      <c r="I25" s="167">
        <v>188.5</v>
      </c>
      <c r="J25" s="100">
        <v>188</v>
      </c>
      <c r="K25" s="100"/>
      <c r="L25" s="100"/>
    </row>
    <row r="26" spans="1:12" ht="16.5" thickBot="1" x14ac:dyDescent="0.3">
      <c r="A26" s="42">
        <v>19</v>
      </c>
      <c r="B26" s="169" t="s">
        <v>79</v>
      </c>
      <c r="C26" s="241" t="s">
        <v>86</v>
      </c>
      <c r="D26" s="242"/>
      <c r="E26" s="243"/>
      <c r="F26" s="118">
        <v>157.5</v>
      </c>
      <c r="G26" s="118"/>
      <c r="H26" s="118"/>
      <c r="I26" s="167"/>
      <c r="J26" s="100"/>
      <c r="K26" s="100"/>
      <c r="L26" s="100"/>
    </row>
    <row r="27" spans="1:12" ht="16.5" thickBot="1" x14ac:dyDescent="0.3">
      <c r="A27" s="42">
        <v>20</v>
      </c>
      <c r="B27" s="169" t="s">
        <v>80</v>
      </c>
      <c r="C27" s="100">
        <v>197.5</v>
      </c>
      <c r="D27" s="100"/>
      <c r="E27" s="100">
        <v>195.5</v>
      </c>
      <c r="F27" s="118">
        <v>185.5</v>
      </c>
      <c r="G27" s="118"/>
      <c r="H27" s="118"/>
      <c r="I27" s="167"/>
      <c r="J27" s="100"/>
      <c r="K27" s="100"/>
      <c r="L27" s="100"/>
    </row>
    <row r="28" spans="1:12" ht="16.5" thickBot="1" x14ac:dyDescent="0.3">
      <c r="A28" s="42">
        <v>21</v>
      </c>
      <c r="B28" s="169" t="s">
        <v>81</v>
      </c>
      <c r="C28" s="100">
        <v>165</v>
      </c>
      <c r="D28" s="100">
        <v>162</v>
      </c>
      <c r="E28" s="100">
        <v>170.5</v>
      </c>
      <c r="F28" s="118"/>
      <c r="G28" s="118"/>
      <c r="H28" s="118"/>
      <c r="I28" s="167"/>
      <c r="J28" s="100"/>
      <c r="K28" s="100"/>
      <c r="L28" s="100"/>
    </row>
    <row r="29" spans="1:12" ht="16.5" thickBot="1" x14ac:dyDescent="0.3">
      <c r="A29" s="42">
        <v>22</v>
      </c>
      <c r="B29" s="169" t="s">
        <v>82</v>
      </c>
      <c r="C29" s="100">
        <v>169</v>
      </c>
      <c r="D29" s="100"/>
      <c r="E29" s="100"/>
      <c r="F29" s="118"/>
      <c r="G29" s="118"/>
      <c r="H29" s="118"/>
      <c r="I29" s="167">
        <v>162.5</v>
      </c>
      <c r="J29" s="100"/>
      <c r="K29" s="100">
        <v>161</v>
      </c>
      <c r="L29" s="100"/>
    </row>
    <row r="30" spans="1:12" ht="16.5" thickBot="1" x14ac:dyDescent="0.3">
      <c r="A30" s="42">
        <v>23</v>
      </c>
      <c r="B30" s="169" t="s">
        <v>83</v>
      </c>
      <c r="C30" s="100">
        <v>183.5</v>
      </c>
      <c r="D30" s="100">
        <v>186.5</v>
      </c>
      <c r="E30" s="100"/>
      <c r="F30" s="118">
        <v>180.5</v>
      </c>
      <c r="G30" s="118"/>
      <c r="H30" s="118"/>
      <c r="I30" s="167"/>
      <c r="J30" s="100"/>
      <c r="K30" s="100"/>
      <c r="L30" s="100"/>
    </row>
    <row r="31" spans="1:12" ht="16.5" thickBot="1" x14ac:dyDescent="0.3">
      <c r="A31" s="42">
        <v>24</v>
      </c>
      <c r="B31" s="169" t="s">
        <v>84</v>
      </c>
      <c r="C31" s="100">
        <v>182.5</v>
      </c>
      <c r="D31" s="100"/>
      <c r="E31" s="100">
        <v>179.5</v>
      </c>
      <c r="F31" s="118">
        <v>188.5</v>
      </c>
      <c r="G31" s="118"/>
      <c r="H31" s="118"/>
      <c r="I31" s="167"/>
      <c r="J31" s="100"/>
      <c r="K31" s="100"/>
      <c r="L31" s="100"/>
    </row>
    <row r="32" spans="1:12" ht="16.5" thickBot="1" x14ac:dyDescent="0.3">
      <c r="A32" s="42">
        <v>25</v>
      </c>
      <c r="B32" s="169" t="s">
        <v>85</v>
      </c>
      <c r="C32" s="100">
        <v>159</v>
      </c>
      <c r="D32" s="100"/>
      <c r="E32" s="100">
        <v>168</v>
      </c>
      <c r="F32" s="118">
        <v>152.5</v>
      </c>
      <c r="G32" s="118"/>
      <c r="H32" s="118"/>
      <c r="I32" s="167"/>
      <c r="J32" s="100"/>
      <c r="K32" s="100"/>
      <c r="L32" s="100"/>
    </row>
    <row r="33" spans="1:12" ht="78" customHeight="1" thickBot="1" x14ac:dyDescent="0.3">
      <c r="A33" s="43"/>
      <c r="B33" s="38" t="s">
        <v>39</v>
      </c>
      <c r="C33" s="35" t="s">
        <v>185</v>
      </c>
      <c r="D33" s="39" t="s">
        <v>186</v>
      </c>
      <c r="E33" s="39" t="s">
        <v>23</v>
      </c>
      <c r="F33" s="39" t="s">
        <v>192</v>
      </c>
      <c r="G33" s="39" t="s">
        <v>190</v>
      </c>
      <c r="H33" s="39" t="s">
        <v>191</v>
      </c>
      <c r="I33" s="39" t="s">
        <v>25</v>
      </c>
      <c r="J33" s="39" t="s">
        <v>26</v>
      </c>
      <c r="K33" s="39" t="s">
        <v>25</v>
      </c>
      <c r="L33" s="39" t="s">
        <v>28</v>
      </c>
    </row>
    <row r="34" spans="1:12" x14ac:dyDescent="0.25">
      <c r="B34" s="59" t="s">
        <v>17</v>
      </c>
      <c r="C34" s="51">
        <f t="shared" ref="C34:J34" si="0">COUNTIFS(C8:C32, "200")</f>
        <v>0</v>
      </c>
      <c r="D34" s="51">
        <f t="shared" si="0"/>
        <v>0</v>
      </c>
      <c r="E34" s="51">
        <f t="shared" si="0"/>
        <v>0</v>
      </c>
      <c r="F34" s="51">
        <f t="shared" si="0"/>
        <v>0</v>
      </c>
      <c r="G34" s="51">
        <f>COUNTIFS(G8:G32, "200")</f>
        <v>0</v>
      </c>
      <c r="H34" s="51">
        <f t="shared" si="0"/>
        <v>0</v>
      </c>
      <c r="I34" s="51">
        <f t="shared" ref="I34" si="1">COUNTIFS(I8:I32, "200")</f>
        <v>0</v>
      </c>
      <c r="J34" s="51">
        <f t="shared" si="0"/>
        <v>0</v>
      </c>
      <c r="K34" s="51">
        <f t="shared" ref="K34" si="2">COUNTIFS(K8:K32, "200")</f>
        <v>0</v>
      </c>
      <c r="L34" s="51">
        <f>COUNTIFS(L8:L32, "200")</f>
        <v>0</v>
      </c>
    </row>
    <row r="35" spans="1:12" ht="15" customHeight="1" x14ac:dyDescent="0.25">
      <c r="B35" s="60" t="s">
        <v>12</v>
      </c>
      <c r="C35" s="52">
        <f t="shared" ref="C35:J35" si="3">COUNTIFS(C8:C32, "&lt;=199,5", C8:C32, "&gt;=190,5")</f>
        <v>2</v>
      </c>
      <c r="D35" s="52">
        <f t="shared" si="3"/>
        <v>0</v>
      </c>
      <c r="E35" s="52">
        <f t="shared" si="3"/>
        <v>1</v>
      </c>
      <c r="F35" s="52">
        <f t="shared" si="3"/>
        <v>0</v>
      </c>
      <c r="G35" s="52">
        <f>COUNTIFS(G8:G32, "&lt;=199,5", G8:G32, "&gt;=190,5")</f>
        <v>0</v>
      </c>
      <c r="H35" s="52">
        <f t="shared" si="3"/>
        <v>0</v>
      </c>
      <c r="I35" s="52">
        <f t="shared" ref="I35" si="4">COUNTIFS(I8:I32, "&lt;=199,5", I8:I32, "&gt;=190,5")</f>
        <v>0</v>
      </c>
      <c r="J35" s="52">
        <f t="shared" si="3"/>
        <v>0</v>
      </c>
      <c r="K35" s="52">
        <f t="shared" ref="K35" si="5">COUNTIFS(K8:K32, "&lt;=199,5", K8:K32, "&gt;=190,5")</f>
        <v>0</v>
      </c>
      <c r="L35" s="52">
        <f>COUNTIFS(L8:L32, "&lt;=199,5", L8:L32, "&gt;=190,5")</f>
        <v>0</v>
      </c>
    </row>
    <row r="36" spans="1:12" x14ac:dyDescent="0.25">
      <c r="B36" s="61" t="s">
        <v>11</v>
      </c>
      <c r="C36" s="53">
        <f t="shared" ref="C36:J36" si="6">COUNTIFS(C8:C32, "&lt;=190", C8:C32, "&gt;=180,5")</f>
        <v>8</v>
      </c>
      <c r="D36" s="53">
        <f t="shared" si="6"/>
        <v>2</v>
      </c>
      <c r="E36" s="53">
        <f t="shared" si="6"/>
        <v>3</v>
      </c>
      <c r="F36" s="53">
        <f t="shared" si="6"/>
        <v>5</v>
      </c>
      <c r="G36" s="53">
        <f>COUNTIFS(G8:G32, "&lt;=190", G8:G32, "&gt;=180,5")</f>
        <v>0</v>
      </c>
      <c r="H36" s="53">
        <f t="shared" si="6"/>
        <v>0</v>
      </c>
      <c r="I36" s="53">
        <f t="shared" ref="I36" si="7">COUNTIFS(I8:I32, "&lt;=190", I8:I32, "&gt;=180,5")</f>
        <v>1</v>
      </c>
      <c r="J36" s="53">
        <f t="shared" si="6"/>
        <v>1</v>
      </c>
      <c r="K36" s="53">
        <f t="shared" ref="K36" si="8">COUNTIFS(K8:K32, "&lt;=190", K8:K32, "&gt;=180,5")</f>
        <v>0</v>
      </c>
      <c r="L36" s="53">
        <f>COUNTIFS(L8:L32, "&lt;=190", L8:L32, "&gt;=180,5")</f>
        <v>0</v>
      </c>
    </row>
    <row r="37" spans="1:12" x14ac:dyDescent="0.25">
      <c r="B37" s="62" t="s">
        <v>13</v>
      </c>
      <c r="C37" s="54">
        <f t="shared" ref="C37:J37" si="9">COUNTIFS(C8:C32, "&lt;=180", C8:C32, "&gt;=150,5")</f>
        <v>14</v>
      </c>
      <c r="D37" s="54">
        <f t="shared" si="9"/>
        <v>8</v>
      </c>
      <c r="E37" s="54">
        <f t="shared" si="9"/>
        <v>13</v>
      </c>
      <c r="F37" s="54">
        <f t="shared" si="9"/>
        <v>12</v>
      </c>
      <c r="G37" s="54">
        <f>COUNTIFS(G8:G32, "&lt;=180", G8:G32, "&gt;=150,5")</f>
        <v>0</v>
      </c>
      <c r="H37" s="54">
        <f t="shared" si="9"/>
        <v>0</v>
      </c>
      <c r="I37" s="54">
        <f t="shared" ref="I37" si="10">COUNTIFS(I8:I32, "&lt;=180", I8:I32, "&gt;=150,5")</f>
        <v>1</v>
      </c>
      <c r="J37" s="54">
        <f t="shared" si="9"/>
        <v>0</v>
      </c>
      <c r="K37" s="54">
        <f t="shared" ref="K37" si="11">COUNTIFS(K8:K32, "&lt;=180", K8:K32, "&gt;=150,5")</f>
        <v>1</v>
      </c>
      <c r="L37" s="54">
        <f>COUNTIFS(L8:L32, "&lt;=180", L8:L32, "&gt;=150,5")</f>
        <v>1</v>
      </c>
    </row>
    <row r="38" spans="1:12" x14ac:dyDescent="0.25">
      <c r="B38" s="63" t="s">
        <v>15</v>
      </c>
      <c r="C38" s="55">
        <f t="shared" ref="C38:J38" si="12">COUNTIFS(C8:C32, "&lt;=150", C8:C32, "&gt;=124")</f>
        <v>0</v>
      </c>
      <c r="D38" s="55">
        <f t="shared" si="12"/>
        <v>1</v>
      </c>
      <c r="E38" s="55">
        <f t="shared" si="12"/>
        <v>0</v>
      </c>
      <c r="F38" s="55">
        <f t="shared" si="12"/>
        <v>0</v>
      </c>
      <c r="G38" s="55">
        <f>COUNTIFS(G8:G32, "&lt;=150", G8:G32, "&gt;=124")</f>
        <v>0</v>
      </c>
      <c r="H38" s="55">
        <f t="shared" si="12"/>
        <v>0</v>
      </c>
      <c r="I38" s="55">
        <f t="shared" ref="I38" si="13">COUNTIFS(I8:I32, "&lt;=150", I8:I32, "&gt;=124")</f>
        <v>0</v>
      </c>
      <c r="J38" s="55">
        <f t="shared" si="12"/>
        <v>0</v>
      </c>
      <c r="K38" s="55">
        <f t="shared" ref="K38" si="14">COUNTIFS(K8:K32, "&lt;=150", K8:K32, "&gt;=124")</f>
        <v>0</v>
      </c>
      <c r="L38" s="55">
        <f>COUNTIFS(L8:L32, "&lt;=150", L8:L32, "&gt;=124")</f>
        <v>0</v>
      </c>
    </row>
    <row r="39" spans="1:12" x14ac:dyDescent="0.25">
      <c r="B39" s="66" t="s">
        <v>14</v>
      </c>
      <c r="C39" s="58">
        <f t="shared" ref="C39:J39" si="15">COUNTIFS(C8:C32, "&lt;=123,5", C8:C32, "&gt;=100")</f>
        <v>0</v>
      </c>
      <c r="D39" s="58">
        <f t="shared" si="15"/>
        <v>0</v>
      </c>
      <c r="E39" s="58">
        <f t="shared" si="15"/>
        <v>0</v>
      </c>
      <c r="F39" s="58">
        <f t="shared" si="15"/>
        <v>0</v>
      </c>
      <c r="G39" s="58">
        <f>COUNTIFS(G8:G32, "&lt;=123,5", G8:G32, "&gt;=100")</f>
        <v>0</v>
      </c>
      <c r="H39" s="58">
        <f t="shared" si="15"/>
        <v>0</v>
      </c>
      <c r="I39" s="58">
        <f t="shared" ref="I39" si="16">COUNTIFS(I8:I32, "&lt;=123,5", I8:I32, "&gt;=100")</f>
        <v>0</v>
      </c>
      <c r="J39" s="58">
        <f t="shared" si="15"/>
        <v>0</v>
      </c>
      <c r="K39" s="58">
        <f t="shared" ref="K39" si="17">COUNTIFS(K8:K32, "&lt;=123,5", K8:K32, "&gt;=100")</f>
        <v>0</v>
      </c>
      <c r="L39" s="58">
        <f>COUNTIFS(L8:L32, "&lt;=123,5", L8:L32, "&gt;=100")</f>
        <v>0</v>
      </c>
    </row>
    <row r="40" spans="1:12" ht="15.75" thickBot="1" x14ac:dyDescent="0.3">
      <c r="B40" s="65" t="s">
        <v>41</v>
      </c>
      <c r="C40" s="57">
        <f>C39+C38+C37+C36+C35+C34</f>
        <v>24</v>
      </c>
      <c r="D40" s="57">
        <f t="shared" ref="D40:L40" si="18">D39+D38+D37+D36+D35+D34</f>
        <v>11</v>
      </c>
      <c r="E40" s="57">
        <f t="shared" si="18"/>
        <v>17</v>
      </c>
      <c r="F40" s="57">
        <f t="shared" si="18"/>
        <v>17</v>
      </c>
      <c r="G40" s="57">
        <f t="shared" si="18"/>
        <v>0</v>
      </c>
      <c r="H40" s="57">
        <f t="shared" si="18"/>
        <v>0</v>
      </c>
      <c r="I40" s="57">
        <f t="shared" ref="I40" si="19">I39+I38+I37+I36+I35+I34</f>
        <v>2</v>
      </c>
      <c r="J40" s="57">
        <f t="shared" si="18"/>
        <v>1</v>
      </c>
      <c r="K40" s="57">
        <f t="shared" ref="K40" si="20">K39+K38+K37+K36+K35+K34</f>
        <v>1</v>
      </c>
      <c r="L40" s="57">
        <f t="shared" si="18"/>
        <v>1</v>
      </c>
    </row>
  </sheetData>
  <mergeCells count="13">
    <mergeCell ref="C26:E26"/>
    <mergeCell ref="D5:D6"/>
    <mergeCell ref="E5:E6"/>
    <mergeCell ref="I5:I6"/>
    <mergeCell ref="A3:C3"/>
    <mergeCell ref="L5:L6"/>
    <mergeCell ref="A1:L1"/>
    <mergeCell ref="A5:A7"/>
    <mergeCell ref="B5:B7"/>
    <mergeCell ref="F5:H6"/>
    <mergeCell ref="J5:J6"/>
    <mergeCell ref="F7:H7"/>
    <mergeCell ref="K5:K6"/>
  </mergeCells>
  <conditionalFormatting sqref="C8:D25 F8:L32 C27:D32 C26">
    <cfRule type="cellIs" dxfId="123" priority="6" operator="between">
      <formula>124</formula>
      <formula>150</formula>
    </cfRule>
    <cfRule type="cellIs" dxfId="122" priority="7" operator="between">
      <formula>150.5</formula>
      <formula>180</formula>
    </cfRule>
    <cfRule type="cellIs" dxfId="121" priority="8" operator="between">
      <formula>180.5</formula>
      <formula>190</formula>
    </cfRule>
    <cfRule type="cellIs" dxfId="120" priority="9" operator="between">
      <formula>190.5</formula>
      <formula>199.5</formula>
    </cfRule>
    <cfRule type="cellIs" dxfId="119" priority="10" operator="equal">
      <formula>200</formula>
    </cfRule>
  </conditionalFormatting>
  <conditionalFormatting sqref="E8:E25 E27:E32">
    <cfRule type="cellIs" dxfId="118" priority="1" operator="between">
      <formula>124</formula>
      <formula>150</formula>
    </cfRule>
    <cfRule type="cellIs" dxfId="117" priority="2" operator="between">
      <formula>150.5</formula>
      <formula>180</formula>
    </cfRule>
    <cfRule type="cellIs" dxfId="116" priority="3" operator="between">
      <formula>180.5</formula>
      <formula>190</formula>
    </cfRule>
    <cfRule type="cellIs" dxfId="115" priority="4" operator="between">
      <formula>190.5</formula>
      <formula>199.5</formula>
    </cfRule>
    <cfRule type="cellIs" dxfId="114" priority="5" operator="equal">
      <formula>200</formula>
    </cfRule>
  </conditionalFormatting>
  <pageMargins left="0.7" right="0.7" top="0.75" bottom="0.75" header="0.3" footer="0.3"/>
  <pageSetup paperSize="9" scale="9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topLeftCell="A4" zoomScaleNormal="85" zoomScaleSheetLayoutView="100" workbookViewId="0">
      <selection activeCell="K28" activeCellId="9" sqref="B14 B15 B19 B26 B28 K14 K15 K19 K26 K28"/>
    </sheetView>
  </sheetViews>
  <sheetFormatPr defaultRowHeight="15" x14ac:dyDescent="0.25"/>
  <cols>
    <col min="1" max="1" width="4.7109375" customWidth="1"/>
    <col min="2" max="2" width="23.5703125" customWidth="1"/>
    <col min="3" max="10" width="6.140625" customWidth="1"/>
    <col min="11" max="11" width="6.28515625" customWidth="1"/>
  </cols>
  <sheetData>
    <row r="1" spans="1:11" ht="90.75" customHeight="1" x14ac:dyDescent="0.25">
      <c r="A1" s="246" t="s">
        <v>88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1" ht="12" customHeight="1" x14ac:dyDescent="0.25">
      <c r="A2" s="160"/>
      <c r="B2" s="160"/>
      <c r="C2" s="160"/>
      <c r="D2" s="160"/>
      <c r="E2" s="160"/>
      <c r="F2" s="160"/>
      <c r="G2" s="160"/>
      <c r="H2" s="160"/>
      <c r="I2" s="160"/>
      <c r="J2" s="160"/>
    </row>
    <row r="3" spans="1:11" ht="14.25" customHeight="1" x14ac:dyDescent="0.25">
      <c r="A3" s="244" t="s">
        <v>89</v>
      </c>
      <c r="B3" s="245"/>
      <c r="C3" s="245"/>
      <c r="D3" s="160"/>
      <c r="E3" s="160"/>
      <c r="F3" s="160"/>
      <c r="G3" s="160"/>
      <c r="H3" s="160"/>
      <c r="I3" s="160"/>
      <c r="J3" s="160"/>
    </row>
    <row r="4" spans="1:11" ht="12" customHeight="1" thickBot="1" x14ac:dyDescent="0.3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1" s="41" customFormat="1" ht="15" customHeight="1" x14ac:dyDescent="0.25">
      <c r="A5" s="227" t="s">
        <v>36</v>
      </c>
      <c r="B5" s="227" t="s">
        <v>37</v>
      </c>
      <c r="C5" s="161">
        <v>5.0599999999999996</v>
      </c>
      <c r="D5" s="224">
        <v>12.06</v>
      </c>
      <c r="E5" s="224">
        <v>20.059999999999999</v>
      </c>
      <c r="F5" s="230">
        <v>8.06</v>
      </c>
      <c r="G5" s="231"/>
      <c r="H5" s="232"/>
      <c r="I5" s="224">
        <v>16.059999999999999</v>
      </c>
      <c r="J5" s="224">
        <v>18.059999999999999</v>
      </c>
      <c r="K5" s="224">
        <v>14.06</v>
      </c>
    </row>
    <row r="6" spans="1:11" ht="15.75" customHeight="1" thickBot="1" x14ac:dyDescent="0.3">
      <c r="A6" s="228"/>
      <c r="B6" s="228"/>
      <c r="C6" s="162">
        <v>6.06</v>
      </c>
      <c r="D6" s="225"/>
      <c r="E6" s="225"/>
      <c r="F6" s="233"/>
      <c r="G6" s="234"/>
      <c r="H6" s="235"/>
      <c r="I6" s="225"/>
      <c r="J6" s="225"/>
      <c r="K6" s="225"/>
    </row>
    <row r="7" spans="1:11" ht="52.5" customHeight="1" thickBot="1" x14ac:dyDescent="0.3">
      <c r="A7" s="229"/>
      <c r="B7" s="247"/>
      <c r="C7" s="35" t="s">
        <v>38</v>
      </c>
      <c r="D7" s="35" t="s">
        <v>1</v>
      </c>
      <c r="E7" s="35" t="s">
        <v>2</v>
      </c>
      <c r="F7" s="236" t="s">
        <v>4</v>
      </c>
      <c r="G7" s="237"/>
      <c r="H7" s="238"/>
      <c r="I7" s="35" t="s">
        <v>5</v>
      </c>
      <c r="J7" s="35" t="s">
        <v>6</v>
      </c>
      <c r="K7" s="35" t="s">
        <v>8</v>
      </c>
    </row>
    <row r="8" spans="1:11" ht="15.75" customHeight="1" thickBot="1" x14ac:dyDescent="0.3">
      <c r="A8" s="36">
        <v>1</v>
      </c>
      <c r="B8" s="98" t="s">
        <v>94</v>
      </c>
      <c r="C8" s="114">
        <v>170</v>
      </c>
      <c r="D8" s="115">
        <v>189.5</v>
      </c>
      <c r="E8" s="115"/>
      <c r="F8" s="116">
        <v>166</v>
      </c>
      <c r="G8" s="117"/>
      <c r="H8" s="117"/>
      <c r="I8" s="115"/>
      <c r="J8" s="115">
        <v>190</v>
      </c>
      <c r="K8" s="115"/>
    </row>
    <row r="9" spans="1:11" ht="15.75" customHeight="1" thickBot="1" x14ac:dyDescent="0.3">
      <c r="A9" s="36">
        <v>2</v>
      </c>
      <c r="B9" s="99" t="s">
        <v>95</v>
      </c>
      <c r="C9" s="100">
        <v>161</v>
      </c>
      <c r="D9" s="100">
        <v>161</v>
      </c>
      <c r="E9" s="100">
        <v>168</v>
      </c>
      <c r="F9" s="118"/>
      <c r="G9" s="119"/>
      <c r="H9" s="120"/>
      <c r="I9" s="100"/>
      <c r="J9" s="100"/>
      <c r="K9" s="100"/>
    </row>
    <row r="10" spans="1:11" ht="15.75" customHeight="1" thickBot="1" x14ac:dyDescent="0.3">
      <c r="A10" s="36">
        <v>3</v>
      </c>
      <c r="B10" s="99" t="s">
        <v>96</v>
      </c>
      <c r="C10" s="100">
        <v>181</v>
      </c>
      <c r="D10" s="100">
        <v>181</v>
      </c>
      <c r="E10" s="100"/>
      <c r="F10" s="118">
        <v>180.5</v>
      </c>
      <c r="G10" s="118"/>
      <c r="H10" s="120"/>
      <c r="I10" s="100"/>
      <c r="J10" s="100"/>
      <c r="K10" s="100"/>
    </row>
    <row r="11" spans="1:11" ht="15.75" customHeight="1" thickBot="1" x14ac:dyDescent="0.3">
      <c r="A11" s="36">
        <v>4</v>
      </c>
      <c r="B11" s="99" t="s">
        <v>97</v>
      </c>
      <c r="C11" s="100">
        <v>163</v>
      </c>
      <c r="D11" s="100">
        <v>180</v>
      </c>
      <c r="E11" s="100"/>
      <c r="F11" s="121"/>
      <c r="G11" s="119"/>
      <c r="H11" s="118"/>
      <c r="I11" s="100"/>
      <c r="J11" s="100">
        <v>171</v>
      </c>
      <c r="K11" s="100"/>
    </row>
    <row r="12" spans="1:11" ht="15.75" customHeight="1" thickBot="1" x14ac:dyDescent="0.3">
      <c r="A12" s="36">
        <v>5</v>
      </c>
      <c r="B12" s="99" t="s">
        <v>98</v>
      </c>
      <c r="C12" s="100">
        <v>169</v>
      </c>
      <c r="D12" s="100">
        <v>191</v>
      </c>
      <c r="E12" s="100"/>
      <c r="F12" s="118">
        <v>164.5</v>
      </c>
      <c r="G12" s="119"/>
      <c r="H12" s="119"/>
      <c r="I12" s="100"/>
      <c r="J12" s="100">
        <v>189</v>
      </c>
      <c r="K12" s="100"/>
    </row>
    <row r="13" spans="1:11" ht="15.75" customHeight="1" thickBot="1" x14ac:dyDescent="0.3">
      <c r="A13" s="36">
        <v>6</v>
      </c>
      <c r="B13" s="99" t="s">
        <v>99</v>
      </c>
      <c r="C13" s="100">
        <v>168</v>
      </c>
      <c r="D13" s="100">
        <v>168.8</v>
      </c>
      <c r="E13" s="100"/>
      <c r="F13" s="118">
        <v>161.5</v>
      </c>
      <c r="G13" s="120"/>
      <c r="H13" s="119"/>
      <c r="I13" s="100"/>
      <c r="J13" s="100"/>
      <c r="K13" s="100"/>
    </row>
    <row r="14" spans="1:11" ht="15.75" customHeight="1" thickBot="1" x14ac:dyDescent="0.3">
      <c r="A14" s="36">
        <v>7</v>
      </c>
      <c r="B14" s="99" t="s">
        <v>100</v>
      </c>
      <c r="C14" s="100">
        <v>177</v>
      </c>
      <c r="D14" s="100">
        <v>191</v>
      </c>
      <c r="E14" s="100"/>
      <c r="F14" s="121"/>
      <c r="G14" s="118"/>
      <c r="H14" s="119"/>
      <c r="I14" s="100"/>
      <c r="J14" s="100">
        <v>188</v>
      </c>
      <c r="K14" s="100">
        <v>189.5</v>
      </c>
    </row>
    <row r="15" spans="1:11" ht="15.75" customHeight="1" thickBot="1" x14ac:dyDescent="0.3">
      <c r="A15" s="36">
        <v>8</v>
      </c>
      <c r="B15" s="99" t="s">
        <v>101</v>
      </c>
      <c r="C15" s="100">
        <v>176</v>
      </c>
      <c r="D15" s="100">
        <v>192</v>
      </c>
      <c r="E15" s="100"/>
      <c r="F15" s="118"/>
      <c r="G15" s="120"/>
      <c r="H15" s="119"/>
      <c r="I15" s="100"/>
      <c r="J15" s="100"/>
      <c r="K15" s="100">
        <v>175.5</v>
      </c>
    </row>
    <row r="16" spans="1:11" ht="15.75" customHeight="1" thickBot="1" x14ac:dyDescent="0.3">
      <c r="A16" s="36">
        <v>9</v>
      </c>
      <c r="B16" s="99" t="s">
        <v>102</v>
      </c>
      <c r="C16" s="100">
        <v>169</v>
      </c>
      <c r="D16" s="100">
        <v>163</v>
      </c>
      <c r="E16" s="100">
        <v>182.5</v>
      </c>
      <c r="F16" s="118"/>
      <c r="G16" s="120"/>
      <c r="H16" s="119"/>
      <c r="I16" s="100"/>
      <c r="J16" s="100"/>
      <c r="K16" s="100"/>
    </row>
    <row r="17" spans="1:11" ht="15.75" customHeight="1" thickBot="1" x14ac:dyDescent="0.3">
      <c r="A17" s="36">
        <v>10</v>
      </c>
      <c r="B17" s="99" t="s">
        <v>103</v>
      </c>
      <c r="C17" s="100">
        <v>160.5</v>
      </c>
      <c r="D17" s="100">
        <v>161</v>
      </c>
      <c r="E17" s="100">
        <v>173.5</v>
      </c>
      <c r="F17" s="118"/>
      <c r="G17" s="119"/>
      <c r="H17" s="119"/>
      <c r="I17" s="100"/>
      <c r="J17" s="100"/>
      <c r="K17" s="100"/>
    </row>
    <row r="18" spans="1:11" ht="15.75" customHeight="1" thickBot="1" x14ac:dyDescent="0.3">
      <c r="A18" s="36">
        <v>11</v>
      </c>
      <c r="B18" s="99" t="s">
        <v>104</v>
      </c>
      <c r="C18" s="100">
        <v>178.5</v>
      </c>
      <c r="D18" s="100">
        <v>168.5</v>
      </c>
      <c r="E18" s="100"/>
      <c r="F18" s="118">
        <v>164.5</v>
      </c>
      <c r="G18" s="119"/>
      <c r="H18" s="118"/>
      <c r="I18" s="100"/>
      <c r="J18" s="100"/>
      <c r="K18" s="100"/>
    </row>
    <row r="19" spans="1:11" ht="15.75" customHeight="1" thickBot="1" x14ac:dyDescent="0.3">
      <c r="A19" s="36">
        <v>12</v>
      </c>
      <c r="B19" s="99" t="s">
        <v>105</v>
      </c>
      <c r="C19" s="100">
        <v>166</v>
      </c>
      <c r="D19" s="100">
        <v>161</v>
      </c>
      <c r="E19" s="100"/>
      <c r="F19" s="121"/>
      <c r="G19" s="119"/>
      <c r="H19" s="118"/>
      <c r="I19" s="100"/>
      <c r="J19" s="100"/>
      <c r="K19" s="100">
        <v>142</v>
      </c>
    </row>
    <row r="20" spans="1:11" ht="15.75" customHeight="1" thickBot="1" x14ac:dyDescent="0.3">
      <c r="A20" s="36">
        <v>13</v>
      </c>
      <c r="B20" s="99" t="s">
        <v>106</v>
      </c>
      <c r="C20" s="100">
        <v>166</v>
      </c>
      <c r="D20" s="100">
        <v>185</v>
      </c>
      <c r="E20" s="100"/>
      <c r="F20" s="118"/>
      <c r="G20" s="119"/>
      <c r="H20" s="120"/>
      <c r="I20" s="100"/>
      <c r="J20" s="100">
        <v>187</v>
      </c>
      <c r="K20" s="100"/>
    </row>
    <row r="21" spans="1:11" ht="15.75" customHeight="1" thickBot="1" x14ac:dyDescent="0.3">
      <c r="A21" s="36">
        <v>14</v>
      </c>
      <c r="B21" s="99" t="s">
        <v>107</v>
      </c>
      <c r="C21" s="100">
        <v>180.5</v>
      </c>
      <c r="D21" s="100">
        <v>175</v>
      </c>
      <c r="E21" s="100"/>
      <c r="F21" s="121"/>
      <c r="G21" s="119"/>
      <c r="H21" s="118"/>
      <c r="I21" s="100"/>
      <c r="J21" s="100">
        <v>181.5</v>
      </c>
      <c r="K21" s="100"/>
    </row>
    <row r="22" spans="1:11" ht="15.75" customHeight="1" thickBot="1" x14ac:dyDescent="0.3">
      <c r="A22" s="36">
        <v>15</v>
      </c>
      <c r="B22" s="99" t="s">
        <v>108</v>
      </c>
      <c r="C22" s="100">
        <v>160</v>
      </c>
      <c r="D22" s="100">
        <v>188.5</v>
      </c>
      <c r="E22" s="100"/>
      <c r="F22" s="118"/>
      <c r="G22" s="119"/>
      <c r="H22" s="119"/>
      <c r="I22" s="100"/>
      <c r="J22" s="100">
        <v>192.5</v>
      </c>
      <c r="K22" s="100"/>
    </row>
    <row r="23" spans="1:11" ht="15.75" customHeight="1" thickBot="1" x14ac:dyDescent="0.3">
      <c r="A23" s="36">
        <v>16</v>
      </c>
      <c r="B23" s="99" t="s">
        <v>109</v>
      </c>
      <c r="C23" s="100">
        <v>192</v>
      </c>
      <c r="D23" s="100">
        <v>199.5</v>
      </c>
      <c r="E23" s="100"/>
      <c r="F23" s="118">
        <v>197</v>
      </c>
      <c r="G23" s="118"/>
      <c r="H23" s="119"/>
      <c r="I23" s="100"/>
      <c r="J23" s="100"/>
      <c r="K23" s="100"/>
    </row>
    <row r="24" spans="1:11" ht="15.75" customHeight="1" thickBot="1" x14ac:dyDescent="0.3">
      <c r="A24" s="36">
        <v>17</v>
      </c>
      <c r="B24" s="99" t="s">
        <v>110</v>
      </c>
      <c r="C24" s="100">
        <v>181</v>
      </c>
      <c r="D24" s="100">
        <v>180</v>
      </c>
      <c r="E24" s="100"/>
      <c r="F24" s="118">
        <v>156</v>
      </c>
      <c r="G24" s="119"/>
      <c r="H24" s="120"/>
      <c r="I24" s="100"/>
      <c r="J24" s="100"/>
      <c r="K24" s="100"/>
    </row>
    <row r="25" spans="1:11" ht="15.75" customHeight="1" thickBot="1" x14ac:dyDescent="0.3">
      <c r="A25" s="36">
        <v>18</v>
      </c>
      <c r="B25" s="99" t="s">
        <v>111</v>
      </c>
      <c r="C25" s="100">
        <v>181</v>
      </c>
      <c r="D25" s="100">
        <v>197.5</v>
      </c>
      <c r="E25" s="100"/>
      <c r="F25" s="118">
        <v>176.5</v>
      </c>
      <c r="G25" s="119"/>
      <c r="H25" s="119"/>
      <c r="I25" s="100"/>
      <c r="J25" s="100"/>
      <c r="K25" s="100"/>
    </row>
    <row r="26" spans="1:11" ht="15.75" customHeight="1" thickBot="1" x14ac:dyDescent="0.3">
      <c r="A26" s="36">
        <v>19</v>
      </c>
      <c r="B26" s="99" t="s">
        <v>112</v>
      </c>
      <c r="C26" s="100">
        <v>182</v>
      </c>
      <c r="D26" s="100">
        <v>171</v>
      </c>
      <c r="E26" s="100"/>
      <c r="F26" s="118"/>
      <c r="G26" s="119"/>
      <c r="H26" s="119"/>
      <c r="I26" s="100"/>
      <c r="J26" s="100"/>
      <c r="K26" s="100">
        <v>171</v>
      </c>
    </row>
    <row r="27" spans="1:11" ht="15.75" customHeight="1" thickBot="1" x14ac:dyDescent="0.3">
      <c r="A27" s="36">
        <v>20</v>
      </c>
      <c r="B27" s="99" t="s">
        <v>113</v>
      </c>
      <c r="C27" s="100">
        <v>188.5</v>
      </c>
      <c r="D27" s="100">
        <v>178</v>
      </c>
      <c r="E27" s="100"/>
      <c r="F27" s="118">
        <v>176.5</v>
      </c>
      <c r="G27" s="119"/>
      <c r="H27" s="119"/>
      <c r="I27" s="100"/>
      <c r="J27" s="100"/>
      <c r="K27" s="100"/>
    </row>
    <row r="28" spans="1:11" ht="15.75" customHeight="1" thickBot="1" x14ac:dyDescent="0.3">
      <c r="A28" s="36">
        <v>21</v>
      </c>
      <c r="B28" s="99" t="s">
        <v>114</v>
      </c>
      <c r="C28" s="100">
        <v>161.5</v>
      </c>
      <c r="D28" s="100">
        <v>168.5</v>
      </c>
      <c r="E28" s="100"/>
      <c r="F28" s="121"/>
      <c r="G28" s="118"/>
      <c r="H28" s="119"/>
      <c r="I28" s="100"/>
      <c r="J28" s="100"/>
      <c r="K28" s="100">
        <v>150.5</v>
      </c>
    </row>
    <row r="29" spans="1:11" ht="15.75" customHeight="1" thickBot="1" x14ac:dyDescent="0.3">
      <c r="A29" s="36">
        <v>22</v>
      </c>
      <c r="B29" s="99" t="s">
        <v>115</v>
      </c>
      <c r="C29" s="100">
        <v>161</v>
      </c>
      <c r="D29" s="100">
        <v>177</v>
      </c>
      <c r="E29" s="100">
        <v>158.5</v>
      </c>
      <c r="F29" s="121"/>
      <c r="G29" s="118"/>
      <c r="H29" s="119"/>
      <c r="I29" s="100"/>
      <c r="J29" s="100"/>
      <c r="K29" s="100"/>
    </row>
    <row r="30" spans="1:11" ht="15.75" customHeight="1" thickBot="1" x14ac:dyDescent="0.3">
      <c r="A30" s="36">
        <v>23</v>
      </c>
      <c r="B30" s="99" t="s">
        <v>116</v>
      </c>
      <c r="C30" s="100">
        <v>179</v>
      </c>
      <c r="D30" s="100">
        <v>177</v>
      </c>
      <c r="E30" s="100"/>
      <c r="F30" s="121"/>
      <c r="G30" s="118"/>
      <c r="H30" s="119"/>
      <c r="I30" s="100">
        <v>192</v>
      </c>
      <c r="J30" s="100">
        <v>179</v>
      </c>
      <c r="K30" s="100"/>
    </row>
    <row r="31" spans="1:11" ht="15.75" customHeight="1" thickBot="1" x14ac:dyDescent="0.3">
      <c r="A31" s="36">
        <v>24</v>
      </c>
      <c r="B31" s="99" t="s">
        <v>117</v>
      </c>
      <c r="C31" s="100">
        <v>178</v>
      </c>
      <c r="D31" s="100">
        <v>200</v>
      </c>
      <c r="E31" s="100"/>
      <c r="F31" s="118"/>
      <c r="G31" s="119"/>
      <c r="H31" s="119"/>
      <c r="I31" s="100"/>
      <c r="J31" s="100">
        <v>199.5</v>
      </c>
      <c r="K31" s="100"/>
    </row>
    <row r="32" spans="1:11" ht="15.75" customHeight="1" thickBot="1" x14ac:dyDescent="0.3">
      <c r="A32" s="36">
        <v>25</v>
      </c>
      <c r="B32" s="99" t="s">
        <v>118</v>
      </c>
      <c r="C32" s="100">
        <v>159.5</v>
      </c>
      <c r="D32" s="100">
        <v>154</v>
      </c>
      <c r="E32" s="100">
        <v>151.5</v>
      </c>
      <c r="F32" s="118"/>
      <c r="G32" s="120"/>
      <c r="H32" s="119"/>
      <c r="I32" s="100"/>
      <c r="J32" s="100">
        <v>173</v>
      </c>
      <c r="K32" s="100"/>
    </row>
    <row r="33" spans="1:11" ht="15.75" customHeight="1" thickBot="1" x14ac:dyDescent="0.3">
      <c r="A33" s="36">
        <v>26</v>
      </c>
      <c r="B33" s="99" t="s">
        <v>119</v>
      </c>
      <c r="C33" s="100">
        <v>165</v>
      </c>
      <c r="D33" s="100">
        <v>167.5</v>
      </c>
      <c r="E33" s="100">
        <v>167</v>
      </c>
      <c r="F33" s="118">
        <v>161.5</v>
      </c>
      <c r="G33" s="119"/>
      <c r="H33" s="120"/>
      <c r="I33" s="100"/>
      <c r="J33" s="100"/>
      <c r="K33" s="100"/>
    </row>
    <row r="34" spans="1:11" ht="15.75" customHeight="1" thickBot="1" x14ac:dyDescent="0.3">
      <c r="A34" s="36">
        <v>27</v>
      </c>
      <c r="B34" s="99" t="s">
        <v>120</v>
      </c>
      <c r="C34" s="100">
        <v>185</v>
      </c>
      <c r="D34" s="100">
        <v>174</v>
      </c>
      <c r="E34" s="100"/>
      <c r="F34" s="118">
        <v>167.5</v>
      </c>
      <c r="G34" s="119"/>
      <c r="H34" s="119"/>
      <c r="I34" s="100"/>
      <c r="J34" s="100"/>
      <c r="K34" s="100"/>
    </row>
    <row r="35" spans="1:11" ht="15.75" customHeight="1" thickBot="1" x14ac:dyDescent="0.3">
      <c r="A35" s="36">
        <v>28</v>
      </c>
      <c r="B35" s="99" t="s">
        <v>121</v>
      </c>
      <c r="C35" s="100">
        <v>153</v>
      </c>
      <c r="D35" s="100">
        <v>168.5</v>
      </c>
      <c r="E35" s="100"/>
      <c r="F35" s="118"/>
      <c r="G35" s="119"/>
      <c r="H35" s="119"/>
      <c r="I35" s="100"/>
      <c r="J35" s="100">
        <v>168.5</v>
      </c>
      <c r="K35" s="100"/>
    </row>
    <row r="36" spans="1:11" ht="15.75" customHeight="1" thickBot="1" x14ac:dyDescent="0.3">
      <c r="A36" s="36">
        <v>29</v>
      </c>
      <c r="B36" s="99" t="s">
        <v>122</v>
      </c>
      <c r="C36" s="100">
        <v>170</v>
      </c>
      <c r="D36" s="100">
        <v>178</v>
      </c>
      <c r="E36" s="100"/>
      <c r="F36" s="121"/>
      <c r="G36" s="118"/>
      <c r="H36" s="119"/>
      <c r="I36" s="100"/>
      <c r="J36" s="100">
        <v>172</v>
      </c>
      <c r="K36" s="100"/>
    </row>
    <row r="37" spans="1:11" ht="15.75" customHeight="1" thickBot="1" x14ac:dyDescent="0.3">
      <c r="A37" s="36">
        <v>30</v>
      </c>
      <c r="B37" s="99" t="s">
        <v>123</v>
      </c>
      <c r="C37" s="100">
        <v>167.5</v>
      </c>
      <c r="D37" s="100">
        <v>193.5</v>
      </c>
      <c r="E37" s="100"/>
      <c r="F37" s="121"/>
      <c r="G37" s="118"/>
      <c r="H37" s="119"/>
      <c r="I37" s="100"/>
      <c r="J37" s="100">
        <v>194.5</v>
      </c>
      <c r="K37" s="100"/>
    </row>
    <row r="38" spans="1:11" ht="15.75" customHeight="1" thickBot="1" x14ac:dyDescent="0.3">
      <c r="A38" s="36">
        <v>31</v>
      </c>
      <c r="B38" s="99" t="s">
        <v>124</v>
      </c>
      <c r="C38" s="100">
        <v>162.5</v>
      </c>
      <c r="D38" s="100">
        <v>184</v>
      </c>
      <c r="E38" s="100"/>
      <c r="F38" s="121"/>
      <c r="G38" s="118"/>
      <c r="H38" s="119"/>
      <c r="I38" s="100"/>
      <c r="J38" s="100">
        <v>180.5</v>
      </c>
      <c r="K38" s="100"/>
    </row>
    <row r="39" spans="1:11" ht="75.75" customHeight="1" thickBot="1" x14ac:dyDescent="0.3">
      <c r="A39" s="37"/>
      <c r="B39" s="38" t="s">
        <v>39</v>
      </c>
      <c r="C39" s="39" t="s">
        <v>187</v>
      </c>
      <c r="D39" s="39" t="s">
        <v>21</v>
      </c>
      <c r="E39" s="39" t="s">
        <v>23</v>
      </c>
      <c r="F39" s="39" t="s">
        <v>188</v>
      </c>
      <c r="G39" s="39" t="s">
        <v>48</v>
      </c>
      <c r="H39" s="39" t="s">
        <v>189</v>
      </c>
      <c r="I39" s="39" t="s">
        <v>25</v>
      </c>
      <c r="J39" s="39" t="s">
        <v>26</v>
      </c>
      <c r="K39" s="40" t="s">
        <v>28</v>
      </c>
    </row>
    <row r="40" spans="1:11" x14ac:dyDescent="0.25">
      <c r="B40" s="59" t="s">
        <v>17</v>
      </c>
      <c r="C40" s="51">
        <f t="shared" ref="C40:K40" si="0">COUNTIFS(C8:C38, "200")</f>
        <v>0</v>
      </c>
      <c r="D40" s="51">
        <f t="shared" si="0"/>
        <v>1</v>
      </c>
      <c r="E40" s="51">
        <f t="shared" si="0"/>
        <v>0</v>
      </c>
      <c r="F40" s="51">
        <f t="shared" si="0"/>
        <v>0</v>
      </c>
      <c r="G40" s="51">
        <f>COUNTIFS(G8:G38, "200")</f>
        <v>0</v>
      </c>
      <c r="H40" s="51">
        <f t="shared" si="0"/>
        <v>0</v>
      </c>
      <c r="I40" s="51">
        <f t="shared" ref="I40" si="1">COUNTIFS(I8:I38, "200")</f>
        <v>0</v>
      </c>
      <c r="J40" s="51">
        <f t="shared" si="0"/>
        <v>0</v>
      </c>
      <c r="K40" s="51">
        <f t="shared" si="0"/>
        <v>0</v>
      </c>
    </row>
    <row r="41" spans="1:11" ht="15" customHeight="1" x14ac:dyDescent="0.25">
      <c r="B41" s="60" t="s">
        <v>12</v>
      </c>
      <c r="C41" s="52">
        <f t="shared" ref="C41:K41" si="2">COUNTIFS(C8:C38, "&lt;=199,5", C8:C38, "&gt;=190,5")</f>
        <v>1</v>
      </c>
      <c r="D41" s="52">
        <f t="shared" si="2"/>
        <v>6</v>
      </c>
      <c r="E41" s="52">
        <f t="shared" si="2"/>
        <v>0</v>
      </c>
      <c r="F41" s="52">
        <f t="shared" si="2"/>
        <v>1</v>
      </c>
      <c r="G41" s="52">
        <f>COUNTIFS(G8:G38, "&lt;=199,5", G8:G38, "&gt;=190,5")</f>
        <v>0</v>
      </c>
      <c r="H41" s="52">
        <f t="shared" si="2"/>
        <v>0</v>
      </c>
      <c r="I41" s="52">
        <f t="shared" ref="I41" si="3">COUNTIFS(I8:I38, "&lt;=199,5", I8:I38, "&gt;=190,5")</f>
        <v>1</v>
      </c>
      <c r="J41" s="52">
        <f t="shared" si="2"/>
        <v>3</v>
      </c>
      <c r="K41" s="52">
        <f t="shared" si="2"/>
        <v>0</v>
      </c>
    </row>
    <row r="42" spans="1:11" x14ac:dyDescent="0.25">
      <c r="B42" s="61" t="s">
        <v>11</v>
      </c>
      <c r="C42" s="53">
        <f t="shared" ref="C42:K42" si="4">COUNTIFS(C8:C38, "&lt;=190", C8:C38, "&gt;=180,5")</f>
        <v>7</v>
      </c>
      <c r="D42" s="53">
        <f t="shared" si="4"/>
        <v>5</v>
      </c>
      <c r="E42" s="53">
        <f t="shared" si="4"/>
        <v>1</v>
      </c>
      <c r="F42" s="53">
        <f t="shared" si="4"/>
        <v>1</v>
      </c>
      <c r="G42" s="53">
        <f>COUNTIFS(G8:G38, "&lt;=190", G8:G38, "&gt;=180,5")</f>
        <v>0</v>
      </c>
      <c r="H42" s="53">
        <f t="shared" si="4"/>
        <v>0</v>
      </c>
      <c r="I42" s="53">
        <f t="shared" ref="I42" si="5">COUNTIFS(I8:I38, "&lt;=190", I8:I38, "&gt;=180,5")</f>
        <v>0</v>
      </c>
      <c r="J42" s="53">
        <f t="shared" si="4"/>
        <v>6</v>
      </c>
      <c r="K42" s="53">
        <f t="shared" si="4"/>
        <v>1</v>
      </c>
    </row>
    <row r="43" spans="1:11" x14ac:dyDescent="0.25">
      <c r="B43" s="101" t="s">
        <v>13</v>
      </c>
      <c r="C43" s="102">
        <f t="shared" ref="C43:K43" si="6">COUNTIFS(C8:C38, "&lt;=180", C8:C38, "&gt;=150,5")</f>
        <v>23</v>
      </c>
      <c r="D43" s="102">
        <f t="shared" si="6"/>
        <v>19</v>
      </c>
      <c r="E43" s="102">
        <f t="shared" si="6"/>
        <v>5</v>
      </c>
      <c r="F43" s="102">
        <f t="shared" si="6"/>
        <v>9</v>
      </c>
      <c r="G43" s="102">
        <f>COUNTIFS(G8:G38, "&lt;=180", G8:G38, "&gt;=150,5")</f>
        <v>0</v>
      </c>
      <c r="H43" s="102">
        <f t="shared" si="6"/>
        <v>0</v>
      </c>
      <c r="I43" s="102">
        <f t="shared" ref="I43" si="7">COUNTIFS(I8:I38, "&lt;=180", I8:I38, "&gt;=150,5")</f>
        <v>0</v>
      </c>
      <c r="J43" s="102">
        <f t="shared" si="6"/>
        <v>5</v>
      </c>
      <c r="K43" s="102">
        <f t="shared" si="6"/>
        <v>3</v>
      </c>
    </row>
    <row r="44" spans="1:11" x14ac:dyDescent="0.25">
      <c r="B44" s="63" t="s">
        <v>15</v>
      </c>
      <c r="C44" s="55">
        <f t="shared" ref="C44:K44" si="8">COUNTIFS(C8:C38, "&lt;=150", C8:C38, "&gt;=124")</f>
        <v>0</v>
      </c>
      <c r="D44" s="55">
        <f t="shared" si="8"/>
        <v>0</v>
      </c>
      <c r="E44" s="55">
        <f t="shared" si="8"/>
        <v>0</v>
      </c>
      <c r="F44" s="55">
        <f t="shared" si="8"/>
        <v>0</v>
      </c>
      <c r="G44" s="55">
        <f>COUNTIFS(G8:G38, "&lt;=150", G8:G38, "&gt;=124")</f>
        <v>0</v>
      </c>
      <c r="H44" s="55">
        <f t="shared" si="8"/>
        <v>0</v>
      </c>
      <c r="I44" s="55">
        <f t="shared" ref="I44" si="9">COUNTIFS(I8:I38, "&lt;=150", I8:I38, "&gt;=124")</f>
        <v>0</v>
      </c>
      <c r="J44" s="55">
        <f t="shared" si="8"/>
        <v>0</v>
      </c>
      <c r="K44" s="55">
        <f t="shared" si="8"/>
        <v>1</v>
      </c>
    </row>
    <row r="45" spans="1:11" x14ac:dyDescent="0.25">
      <c r="B45" s="64" t="s">
        <v>14</v>
      </c>
      <c r="C45" s="56">
        <f t="shared" ref="C45:K45" si="10">COUNTIFS(C8:C38, "&lt;=123,5", C8:C38, "&gt;=100")</f>
        <v>0</v>
      </c>
      <c r="D45" s="56">
        <f t="shared" si="10"/>
        <v>0</v>
      </c>
      <c r="E45" s="56">
        <f t="shared" si="10"/>
        <v>0</v>
      </c>
      <c r="F45" s="56">
        <f t="shared" si="10"/>
        <v>0</v>
      </c>
      <c r="G45" s="56">
        <f>COUNTIFS(G8:G38, "&lt;=123,5", G8:G38, "&gt;=100")</f>
        <v>0</v>
      </c>
      <c r="H45" s="56">
        <f t="shared" si="10"/>
        <v>0</v>
      </c>
      <c r="I45" s="56">
        <f t="shared" ref="I45" si="11">COUNTIFS(I8:I38, "&lt;=123,5", I8:I38, "&gt;=100")</f>
        <v>0</v>
      </c>
      <c r="J45" s="56">
        <f t="shared" si="10"/>
        <v>0</v>
      </c>
      <c r="K45" s="56">
        <f t="shared" si="10"/>
        <v>0</v>
      </c>
    </row>
    <row r="46" spans="1:11" ht="15.75" thickBot="1" x14ac:dyDescent="0.3">
      <c r="B46" s="65" t="s">
        <v>41</v>
      </c>
      <c r="C46" s="57">
        <f>SUM(C40:C45)</f>
        <v>31</v>
      </c>
      <c r="D46" s="57">
        <f t="shared" ref="D46:K46" si="12">SUM(D40:D45)</f>
        <v>31</v>
      </c>
      <c r="E46" s="57">
        <f t="shared" si="12"/>
        <v>6</v>
      </c>
      <c r="F46" s="57">
        <f t="shared" si="12"/>
        <v>11</v>
      </c>
      <c r="G46" s="57">
        <f t="shared" si="12"/>
        <v>0</v>
      </c>
      <c r="H46" s="57">
        <f t="shared" si="12"/>
        <v>0</v>
      </c>
      <c r="I46" s="57">
        <f t="shared" ref="I46" si="13">SUM(I40:I45)</f>
        <v>1</v>
      </c>
      <c r="J46" s="57">
        <f t="shared" si="12"/>
        <v>14</v>
      </c>
      <c r="K46" s="57">
        <f t="shared" si="12"/>
        <v>5</v>
      </c>
    </row>
  </sheetData>
  <mergeCells count="11">
    <mergeCell ref="K5:K6"/>
    <mergeCell ref="F7:H7"/>
    <mergeCell ref="A1:J1"/>
    <mergeCell ref="A5:A7"/>
    <mergeCell ref="B5:B7"/>
    <mergeCell ref="F5:H6"/>
    <mergeCell ref="I5:I6"/>
    <mergeCell ref="J5:J6"/>
    <mergeCell ref="A3:C3"/>
    <mergeCell ref="D5:D6"/>
    <mergeCell ref="E5:E6"/>
  </mergeCells>
  <conditionalFormatting sqref="G8:H9 G12:H13 H10 G11 G15:H17 H14 G18:G19 G22:H22 G21 G24:H27 H23 G31:H35 H28:H30 H36:H38 G20:H20">
    <cfRule type="cellIs" dxfId="113" priority="37" operator="between">
      <formula>180.5</formula>
      <formula>190</formula>
    </cfRule>
    <cfRule type="cellIs" dxfId="112" priority="38" operator="between">
      <formula>190.5</formula>
      <formula>199.5</formula>
    </cfRule>
    <cfRule type="cellIs" dxfId="111" priority="39" operator="between">
      <formula>150.5</formula>
      <formula>180</formula>
    </cfRule>
    <cfRule type="cellIs" dxfId="110" priority="40" operator="between">
      <formula>124</formula>
      <formula>150</formula>
    </cfRule>
    <cfRule type="cellIs" dxfId="109" priority="41" operator="between">
      <formula>190.5</formula>
      <formula>199.5</formula>
    </cfRule>
    <cfRule type="cellIs" dxfId="108" priority="42" operator="between">
      <formula>180.5</formula>
      <formula>190</formula>
    </cfRule>
    <cfRule type="cellIs" dxfId="107" priority="43" operator="between">
      <formula>"180.5"</formula>
      <formula>190</formula>
    </cfRule>
    <cfRule type="cellIs" dxfId="106" priority="44" operator="between">
      <formula>150.5</formula>
      <formula>180</formula>
    </cfRule>
    <cfRule type="cellIs" dxfId="105" priority="45" operator="between">
      <formula>124</formula>
      <formula>150</formula>
    </cfRule>
  </conditionalFormatting>
  <conditionalFormatting sqref="G10:H11 G14:H14 G18:H19 G21:H21 G23:H23 G28:H30 C8:D38 G36:H38 F31:H35 F24:H27 F22:H22 F20:H20 F15:H17 F12:H13 F8:H9 K8:K38">
    <cfRule type="cellIs" dxfId="104" priority="31" operator="between">
      <formula>124</formula>
      <formula>150</formula>
    </cfRule>
    <cfRule type="cellIs" dxfId="103" priority="32" operator="between">
      <formula>150.5</formula>
      <formula>180</formula>
    </cfRule>
    <cfRule type="cellIs" dxfId="102" priority="33" operator="between">
      <formula>180.5</formula>
      <formula>190</formula>
    </cfRule>
    <cfRule type="cellIs" dxfId="101" priority="34" operator="between">
      <formula>190.5</formula>
      <formula>199.5</formula>
    </cfRule>
    <cfRule type="cellIs" dxfId="100" priority="35" operator="equal">
      <formula>200</formula>
    </cfRule>
  </conditionalFormatting>
  <conditionalFormatting sqref="J8:J38">
    <cfRule type="cellIs" dxfId="99" priority="21" operator="between">
      <formula>124</formula>
      <formula>150</formula>
    </cfRule>
    <cfRule type="cellIs" dxfId="98" priority="22" operator="between">
      <formula>150.5</formula>
      <formula>180</formula>
    </cfRule>
    <cfRule type="cellIs" dxfId="97" priority="23" operator="between">
      <formula>180.5</formula>
      <formula>190</formula>
    </cfRule>
    <cfRule type="cellIs" dxfId="96" priority="24" operator="between">
      <formula>190.5</formula>
      <formula>199.5</formula>
    </cfRule>
    <cfRule type="cellIs" dxfId="95" priority="25" operator="equal">
      <formula>200</formula>
    </cfRule>
  </conditionalFormatting>
  <conditionalFormatting sqref="E8:E38">
    <cfRule type="cellIs" dxfId="94" priority="26" operator="between">
      <formula>124</formula>
      <formula>150</formula>
    </cfRule>
    <cfRule type="cellIs" dxfId="93" priority="27" operator="between">
      <formula>150.5</formula>
      <formula>180</formula>
    </cfRule>
    <cfRule type="cellIs" dxfId="92" priority="28" operator="between">
      <formula>180.5</formula>
      <formula>190</formula>
    </cfRule>
    <cfRule type="cellIs" dxfId="91" priority="29" operator="between">
      <formula>190.5</formula>
      <formula>199.5</formula>
    </cfRule>
    <cfRule type="cellIs" dxfId="90" priority="30" operator="equal">
      <formula>200</formula>
    </cfRule>
  </conditionalFormatting>
  <conditionalFormatting sqref="I8:I38">
    <cfRule type="cellIs" dxfId="89" priority="16" operator="between">
      <formula>124</formula>
      <formula>150</formula>
    </cfRule>
    <cfRule type="cellIs" dxfId="88" priority="17" operator="between">
      <formula>150.5</formula>
      <formula>180</formula>
    </cfRule>
    <cfRule type="cellIs" dxfId="87" priority="18" operator="between">
      <formula>180.5</formula>
      <formula>190</formula>
    </cfRule>
    <cfRule type="cellIs" dxfId="86" priority="19" operator="between">
      <formula>190.5</formula>
      <formula>199.5</formula>
    </cfRule>
    <cfRule type="cellIs" dxfId="85" priority="20" operator="equal">
      <formula>200</formula>
    </cfRule>
  </conditionalFormatting>
  <conditionalFormatting sqref="F23">
    <cfRule type="cellIs" dxfId="84" priority="1" operator="between">
      <formula>124</formula>
      <formula>150</formula>
    </cfRule>
    <cfRule type="cellIs" dxfId="83" priority="2" operator="between">
      <formula>150.5</formula>
      <formula>180</formula>
    </cfRule>
    <cfRule type="cellIs" dxfId="82" priority="3" operator="between">
      <formula>180.5</formula>
      <formula>190</formula>
    </cfRule>
    <cfRule type="cellIs" dxfId="81" priority="4" operator="between">
      <formula>190.5</formula>
      <formula>199.5</formula>
    </cfRule>
    <cfRule type="cellIs" dxfId="80" priority="5" operator="equal">
      <formula>200</formula>
    </cfRule>
  </conditionalFormatting>
  <conditionalFormatting sqref="F10">
    <cfRule type="cellIs" dxfId="79" priority="11" operator="between">
      <formula>124</formula>
      <formula>150</formula>
    </cfRule>
    <cfRule type="cellIs" dxfId="78" priority="12" operator="between">
      <formula>150.5</formula>
      <formula>180</formula>
    </cfRule>
    <cfRule type="cellIs" dxfId="77" priority="13" operator="between">
      <formula>180.5</formula>
      <formula>190</formula>
    </cfRule>
    <cfRule type="cellIs" dxfId="76" priority="14" operator="between">
      <formula>190.5</formula>
      <formula>199.5</formula>
    </cfRule>
    <cfRule type="cellIs" dxfId="75" priority="15" operator="equal">
      <formula>200</formula>
    </cfRule>
  </conditionalFormatting>
  <conditionalFormatting sqref="F18">
    <cfRule type="cellIs" dxfId="74" priority="6" operator="between">
      <formula>124</formula>
      <formula>150</formula>
    </cfRule>
    <cfRule type="cellIs" dxfId="73" priority="7" operator="between">
      <formula>150.5</formula>
      <formula>180</formula>
    </cfRule>
    <cfRule type="cellIs" dxfId="72" priority="8" operator="between">
      <formula>180.5</formula>
      <formula>190</formula>
    </cfRule>
    <cfRule type="cellIs" dxfId="71" priority="9" operator="between">
      <formula>190.5</formula>
      <formula>199.5</formula>
    </cfRule>
    <cfRule type="cellIs" dxfId="70" priority="10" operator="equal">
      <formula>200</formula>
    </cfRule>
  </conditionalFormatting>
  <pageMargins left="0.7" right="0.7" top="0.75" bottom="0.75" header="0.3" footer="0.3"/>
  <pageSetup paperSize="9" scale="85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view="pageBreakPreview" topLeftCell="A4" zoomScaleNormal="85" zoomScaleSheetLayoutView="100" workbookViewId="0">
      <selection activeCell="J25" activeCellId="5" sqref="B25 B29 B31 J31 J29 J25"/>
    </sheetView>
  </sheetViews>
  <sheetFormatPr defaultRowHeight="15" x14ac:dyDescent="0.25"/>
  <cols>
    <col min="1" max="1" width="4.42578125" style="41" customWidth="1"/>
    <col min="2" max="2" width="24" customWidth="1"/>
    <col min="3" max="10" width="6.140625" customWidth="1"/>
    <col min="11" max="11" width="6.28515625" customWidth="1"/>
  </cols>
  <sheetData>
    <row r="1" spans="1:10" ht="84" customHeight="1" x14ac:dyDescent="0.25">
      <c r="A1" s="226" t="s">
        <v>91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ht="12" customHeight="1" thickBot="1" x14ac:dyDescent="0.3">
      <c r="A2" s="244" t="s">
        <v>90</v>
      </c>
      <c r="B2" s="245"/>
      <c r="C2" s="245"/>
      <c r="D2" s="160"/>
      <c r="E2" s="160"/>
      <c r="F2" s="160"/>
      <c r="G2" s="160"/>
      <c r="H2" s="160"/>
      <c r="I2" s="160"/>
      <c r="J2" s="160"/>
    </row>
    <row r="3" spans="1:10" x14ac:dyDescent="0.25">
      <c r="A3" s="227" t="s">
        <v>36</v>
      </c>
      <c r="B3" s="227" t="s">
        <v>37</v>
      </c>
      <c r="C3" s="93">
        <v>5.0599999999999996</v>
      </c>
      <c r="D3" s="224">
        <v>12.06</v>
      </c>
      <c r="E3" s="224">
        <v>20.059999999999999</v>
      </c>
      <c r="F3" s="230">
        <v>3.06</v>
      </c>
      <c r="G3" s="231"/>
      <c r="H3" s="232"/>
      <c r="I3" s="89">
        <v>16.059999999999999</v>
      </c>
      <c r="J3" s="91">
        <v>14.06</v>
      </c>
    </row>
    <row r="4" spans="1:10" ht="15.75" thickBot="1" x14ac:dyDescent="0.3">
      <c r="A4" s="228"/>
      <c r="B4" s="228"/>
      <c r="C4" s="96">
        <v>6.06</v>
      </c>
      <c r="D4" s="225"/>
      <c r="E4" s="225"/>
      <c r="F4" s="94"/>
      <c r="G4" s="95"/>
      <c r="H4" s="96"/>
      <c r="I4" s="90"/>
      <c r="J4" s="92"/>
    </row>
    <row r="5" spans="1:10" ht="57.75" customHeight="1" thickBot="1" x14ac:dyDescent="0.3">
      <c r="A5" s="229"/>
      <c r="B5" s="229"/>
      <c r="C5" s="35" t="s">
        <v>38</v>
      </c>
      <c r="D5" s="35" t="s">
        <v>1</v>
      </c>
      <c r="E5" s="35" t="s">
        <v>2</v>
      </c>
      <c r="F5" s="236" t="s">
        <v>4</v>
      </c>
      <c r="G5" s="237"/>
      <c r="H5" s="238"/>
      <c r="I5" s="35" t="s">
        <v>5</v>
      </c>
      <c r="J5" s="35" t="s">
        <v>8</v>
      </c>
    </row>
    <row r="6" spans="1:10" ht="15.75" customHeight="1" thickBot="1" x14ac:dyDescent="0.3">
      <c r="A6" s="36">
        <v>1</v>
      </c>
      <c r="B6" s="98" t="s">
        <v>125</v>
      </c>
      <c r="C6" s="115">
        <v>187</v>
      </c>
      <c r="D6" s="115"/>
      <c r="E6" s="115">
        <v>191</v>
      </c>
      <c r="F6" s="115">
        <v>155</v>
      </c>
      <c r="G6" s="116"/>
      <c r="H6" s="117"/>
      <c r="I6" s="115"/>
      <c r="J6" s="115"/>
    </row>
    <row r="7" spans="1:10" ht="15.75" customHeight="1" thickBot="1" x14ac:dyDescent="0.3">
      <c r="A7" s="36">
        <v>2</v>
      </c>
      <c r="B7" s="99" t="s">
        <v>126</v>
      </c>
      <c r="C7" s="100">
        <v>181</v>
      </c>
      <c r="D7" s="100"/>
      <c r="E7" s="100">
        <v>187.5</v>
      </c>
      <c r="F7" s="100">
        <v>155</v>
      </c>
      <c r="G7" s="119"/>
      <c r="H7" s="119"/>
      <c r="I7" s="100"/>
      <c r="J7" s="100"/>
    </row>
    <row r="8" spans="1:10" ht="15.75" customHeight="1" thickBot="1" x14ac:dyDescent="0.3">
      <c r="A8" s="36">
        <v>3</v>
      </c>
      <c r="B8" s="99" t="s">
        <v>127</v>
      </c>
      <c r="C8" s="100">
        <v>170</v>
      </c>
      <c r="D8" s="100"/>
      <c r="E8" s="100">
        <v>179</v>
      </c>
      <c r="F8" s="100">
        <v>143.5</v>
      </c>
      <c r="G8" s="120"/>
      <c r="H8" s="119"/>
      <c r="I8" s="100"/>
      <c r="J8" s="100"/>
    </row>
    <row r="9" spans="1:10" ht="15.75" customHeight="1" thickBot="1" x14ac:dyDescent="0.3">
      <c r="A9" s="36">
        <v>4</v>
      </c>
      <c r="B9" s="99" t="s">
        <v>128</v>
      </c>
      <c r="C9" s="100">
        <v>189</v>
      </c>
      <c r="D9" s="100"/>
      <c r="E9" s="100">
        <v>192.5</v>
      </c>
      <c r="F9" s="100">
        <v>166</v>
      </c>
      <c r="G9" s="118"/>
      <c r="H9" s="119"/>
      <c r="I9" s="100"/>
      <c r="J9" s="100"/>
    </row>
    <row r="10" spans="1:10" ht="15.75" customHeight="1" thickBot="1" x14ac:dyDescent="0.3">
      <c r="A10" s="36">
        <v>5</v>
      </c>
      <c r="B10" s="99" t="s">
        <v>129</v>
      </c>
      <c r="C10" s="100">
        <v>160</v>
      </c>
      <c r="D10" s="100"/>
      <c r="E10" s="100">
        <v>189.5</v>
      </c>
      <c r="F10" s="100">
        <v>147</v>
      </c>
      <c r="G10" s="119"/>
      <c r="H10" s="118"/>
      <c r="I10" s="100"/>
      <c r="J10" s="100"/>
    </row>
    <row r="11" spans="1:10" ht="15.75" customHeight="1" thickBot="1" x14ac:dyDescent="0.3">
      <c r="A11" s="36">
        <v>6</v>
      </c>
      <c r="B11" s="99" t="s">
        <v>130</v>
      </c>
      <c r="C11" s="100">
        <v>162.5</v>
      </c>
      <c r="D11" s="100"/>
      <c r="E11" s="100">
        <v>177</v>
      </c>
      <c r="F11" s="100">
        <v>178.5</v>
      </c>
      <c r="G11" s="119"/>
      <c r="H11" s="118"/>
      <c r="I11" s="100"/>
      <c r="J11" s="100"/>
    </row>
    <row r="12" spans="1:10" ht="15.75" customHeight="1" thickBot="1" x14ac:dyDescent="0.3">
      <c r="A12" s="36">
        <v>7</v>
      </c>
      <c r="B12" s="99" t="s">
        <v>131</v>
      </c>
      <c r="C12" s="100">
        <v>152</v>
      </c>
      <c r="D12" s="100"/>
      <c r="E12" s="100">
        <v>171.5</v>
      </c>
      <c r="F12" s="100">
        <v>133</v>
      </c>
      <c r="G12" s="120"/>
      <c r="H12" s="119"/>
      <c r="I12" s="100"/>
      <c r="J12" s="100"/>
    </row>
    <row r="13" spans="1:10" ht="15.75" customHeight="1" thickBot="1" x14ac:dyDescent="0.3">
      <c r="A13" s="36">
        <v>8</v>
      </c>
      <c r="B13" s="99" t="s">
        <v>132</v>
      </c>
      <c r="C13" s="100">
        <v>183</v>
      </c>
      <c r="D13" s="100"/>
      <c r="E13" s="100">
        <v>175.5</v>
      </c>
      <c r="F13" s="100">
        <v>174.5</v>
      </c>
      <c r="G13" s="119"/>
      <c r="H13" s="119"/>
      <c r="I13" s="100"/>
      <c r="J13" s="100"/>
    </row>
    <row r="14" spans="1:10" ht="15.75" customHeight="1" thickBot="1" x14ac:dyDescent="0.3">
      <c r="A14" s="36">
        <v>9</v>
      </c>
      <c r="B14" s="99" t="s">
        <v>133</v>
      </c>
      <c r="C14" s="100">
        <v>159</v>
      </c>
      <c r="D14" s="100"/>
      <c r="E14" s="100">
        <v>160</v>
      </c>
      <c r="F14" s="100">
        <v>161.5</v>
      </c>
      <c r="G14" s="118"/>
      <c r="H14" s="119"/>
      <c r="I14" s="100"/>
      <c r="J14" s="100"/>
    </row>
    <row r="15" spans="1:10" ht="15.75" customHeight="1" thickBot="1" x14ac:dyDescent="0.3">
      <c r="A15" s="36">
        <v>10</v>
      </c>
      <c r="B15" s="99" t="s">
        <v>134</v>
      </c>
      <c r="C15" s="100">
        <v>171.5</v>
      </c>
      <c r="D15" s="100"/>
      <c r="E15" s="100">
        <v>179.5</v>
      </c>
      <c r="F15" s="100">
        <v>176.5</v>
      </c>
      <c r="G15" s="119"/>
      <c r="H15" s="119"/>
      <c r="I15" s="100"/>
      <c r="J15" s="100"/>
    </row>
    <row r="16" spans="1:10" ht="15.75" customHeight="1" thickBot="1" x14ac:dyDescent="0.3">
      <c r="A16" s="36">
        <v>11</v>
      </c>
      <c r="B16" s="99" t="s">
        <v>135</v>
      </c>
      <c r="C16" s="100">
        <v>172.5</v>
      </c>
      <c r="D16" s="100"/>
      <c r="E16" s="100">
        <v>176.5</v>
      </c>
      <c r="F16" s="100">
        <v>140</v>
      </c>
      <c r="G16" s="120"/>
      <c r="H16" s="119"/>
      <c r="I16" s="100"/>
      <c r="J16" s="100"/>
    </row>
    <row r="17" spans="1:10" ht="15.75" customHeight="1" thickBot="1" x14ac:dyDescent="0.3">
      <c r="A17" s="36">
        <v>12</v>
      </c>
      <c r="B17" s="99" t="s">
        <v>136</v>
      </c>
      <c r="C17" s="100">
        <v>176</v>
      </c>
      <c r="D17" s="100"/>
      <c r="E17" s="100">
        <v>179</v>
      </c>
      <c r="F17" s="100"/>
      <c r="G17" s="120"/>
      <c r="H17" s="120"/>
      <c r="I17" s="100">
        <v>171.5</v>
      </c>
      <c r="J17" s="100"/>
    </row>
    <row r="18" spans="1:10" ht="15.75" customHeight="1" thickBot="1" x14ac:dyDescent="0.3">
      <c r="A18" s="36">
        <v>13</v>
      </c>
      <c r="B18" s="99" t="s">
        <v>137</v>
      </c>
      <c r="C18" s="100">
        <v>175</v>
      </c>
      <c r="D18" s="100"/>
      <c r="E18" s="100">
        <v>189.5</v>
      </c>
      <c r="F18" s="100">
        <v>197</v>
      </c>
      <c r="G18" s="120"/>
      <c r="H18" s="118"/>
      <c r="I18" s="100"/>
      <c r="J18" s="100"/>
    </row>
    <row r="19" spans="1:10" ht="15.75" customHeight="1" thickBot="1" x14ac:dyDescent="0.3">
      <c r="A19" s="36">
        <v>14</v>
      </c>
      <c r="B19" s="99" t="s">
        <v>138</v>
      </c>
      <c r="C19" s="100">
        <v>196.5</v>
      </c>
      <c r="D19" s="100"/>
      <c r="E19" s="100">
        <v>194</v>
      </c>
      <c r="F19" s="100">
        <v>167.5</v>
      </c>
      <c r="G19" s="118"/>
      <c r="H19" s="119"/>
      <c r="I19" s="100"/>
      <c r="J19" s="100"/>
    </row>
    <row r="20" spans="1:10" ht="15.75" customHeight="1" thickBot="1" x14ac:dyDescent="0.3">
      <c r="A20" s="36">
        <v>15</v>
      </c>
      <c r="B20" s="99" t="s">
        <v>139</v>
      </c>
      <c r="C20" s="100">
        <v>164</v>
      </c>
      <c r="D20" s="100"/>
      <c r="E20" s="100">
        <v>175.5</v>
      </c>
      <c r="F20" s="100">
        <v>144.5</v>
      </c>
      <c r="G20" s="119"/>
      <c r="H20" s="119"/>
      <c r="I20" s="100"/>
      <c r="J20" s="100"/>
    </row>
    <row r="21" spans="1:10" ht="15.75" customHeight="1" thickBot="1" x14ac:dyDescent="0.3">
      <c r="A21" s="36">
        <v>16</v>
      </c>
      <c r="B21" s="99" t="s">
        <v>140</v>
      </c>
      <c r="C21" s="100">
        <v>175</v>
      </c>
      <c r="D21" s="100"/>
      <c r="E21" s="100">
        <v>166</v>
      </c>
      <c r="F21" s="100">
        <v>170.5</v>
      </c>
      <c r="G21" s="119"/>
      <c r="H21" s="118"/>
      <c r="I21" s="100"/>
      <c r="J21" s="100"/>
    </row>
    <row r="22" spans="1:10" ht="15.75" customHeight="1" thickBot="1" x14ac:dyDescent="0.3">
      <c r="A22" s="36">
        <v>17</v>
      </c>
      <c r="B22" s="99" t="s">
        <v>141</v>
      </c>
      <c r="C22" s="100">
        <v>181</v>
      </c>
      <c r="D22" s="100"/>
      <c r="E22" s="100">
        <v>186.5</v>
      </c>
      <c r="F22" s="100">
        <v>151.5</v>
      </c>
      <c r="G22" s="118"/>
      <c r="H22" s="119"/>
      <c r="I22" s="100"/>
      <c r="J22" s="100"/>
    </row>
    <row r="23" spans="1:10" ht="15.75" customHeight="1" thickBot="1" x14ac:dyDescent="0.3">
      <c r="A23" s="36">
        <v>18</v>
      </c>
      <c r="B23" s="99" t="s">
        <v>142</v>
      </c>
      <c r="C23" s="100">
        <v>169.5</v>
      </c>
      <c r="D23" s="100"/>
      <c r="E23" s="100">
        <v>177</v>
      </c>
      <c r="F23" s="100">
        <v>166</v>
      </c>
      <c r="G23" s="119"/>
      <c r="H23" s="118"/>
      <c r="I23" s="100"/>
      <c r="J23" s="100"/>
    </row>
    <row r="24" spans="1:10" ht="15.75" customHeight="1" thickBot="1" x14ac:dyDescent="0.3">
      <c r="A24" s="36">
        <v>19</v>
      </c>
      <c r="B24" s="99" t="s">
        <v>143</v>
      </c>
      <c r="C24" s="100">
        <v>195.5</v>
      </c>
      <c r="D24" s="100"/>
      <c r="E24" s="100">
        <v>192</v>
      </c>
      <c r="F24" s="100">
        <v>180.5</v>
      </c>
      <c r="G24" s="120"/>
      <c r="H24" s="118"/>
      <c r="I24" s="100"/>
      <c r="J24" s="100"/>
    </row>
    <row r="25" spans="1:10" ht="15.75" customHeight="1" thickBot="1" x14ac:dyDescent="0.3">
      <c r="A25" s="36">
        <v>20</v>
      </c>
      <c r="B25" s="99" t="s">
        <v>144</v>
      </c>
      <c r="C25" s="100">
        <v>178</v>
      </c>
      <c r="D25" s="100"/>
      <c r="E25" s="100">
        <v>177</v>
      </c>
      <c r="F25" s="100"/>
      <c r="G25" s="119"/>
      <c r="H25" s="119"/>
      <c r="I25" s="100"/>
      <c r="J25" s="164">
        <v>156.5</v>
      </c>
    </row>
    <row r="26" spans="1:10" ht="15.75" customHeight="1" thickBot="1" x14ac:dyDescent="0.3">
      <c r="A26" s="36">
        <v>21</v>
      </c>
      <c r="B26" s="99" t="s">
        <v>145</v>
      </c>
      <c r="C26" s="100">
        <v>159.5</v>
      </c>
      <c r="D26" s="100"/>
      <c r="E26" s="100">
        <v>171.5</v>
      </c>
      <c r="F26" s="100">
        <v>147</v>
      </c>
      <c r="G26" s="120"/>
      <c r="H26" s="119"/>
      <c r="I26" s="100"/>
      <c r="J26" s="100"/>
    </row>
    <row r="27" spans="1:10" ht="15.75" customHeight="1" thickBot="1" x14ac:dyDescent="0.3">
      <c r="A27" s="36">
        <v>22</v>
      </c>
      <c r="B27" s="99" t="s">
        <v>146</v>
      </c>
      <c r="C27" s="100">
        <v>174</v>
      </c>
      <c r="D27" s="100"/>
      <c r="E27" s="100">
        <v>191</v>
      </c>
      <c r="F27" s="100">
        <v>157.5</v>
      </c>
      <c r="G27" s="119"/>
      <c r="H27" s="119"/>
      <c r="I27" s="100"/>
      <c r="J27" s="100"/>
    </row>
    <row r="28" spans="1:10" ht="15.75" customHeight="1" thickBot="1" x14ac:dyDescent="0.3">
      <c r="A28" s="36">
        <v>23</v>
      </c>
      <c r="B28" s="99" t="s">
        <v>147</v>
      </c>
      <c r="C28" s="100">
        <v>167.5</v>
      </c>
      <c r="D28" s="100"/>
      <c r="E28" s="100">
        <v>186.5</v>
      </c>
      <c r="F28" s="100">
        <v>161.5</v>
      </c>
      <c r="G28" s="119"/>
      <c r="H28" s="119"/>
      <c r="I28" s="100"/>
      <c r="J28" s="100"/>
    </row>
    <row r="29" spans="1:10" ht="15.75" customHeight="1" thickBot="1" x14ac:dyDescent="0.3">
      <c r="A29" s="36">
        <v>24</v>
      </c>
      <c r="B29" s="99" t="s">
        <v>148</v>
      </c>
      <c r="C29" s="100">
        <v>189</v>
      </c>
      <c r="D29" s="100"/>
      <c r="E29" s="100">
        <v>179.5</v>
      </c>
      <c r="F29" s="100"/>
      <c r="G29" s="120"/>
      <c r="H29" s="119"/>
      <c r="I29" s="100"/>
      <c r="J29" s="100">
        <v>175.5</v>
      </c>
    </row>
    <row r="30" spans="1:10" ht="15.75" customHeight="1" thickBot="1" x14ac:dyDescent="0.3">
      <c r="A30" s="36">
        <v>25</v>
      </c>
      <c r="B30" s="99" t="s">
        <v>149</v>
      </c>
      <c r="C30" s="100">
        <v>168</v>
      </c>
      <c r="D30" s="100"/>
      <c r="E30" s="100">
        <v>179.5</v>
      </c>
      <c r="F30" s="100">
        <v>150.5</v>
      </c>
      <c r="G30" s="119"/>
      <c r="H30" s="118"/>
      <c r="I30" s="100"/>
      <c r="J30" s="100"/>
    </row>
    <row r="31" spans="1:10" ht="15.75" customHeight="1" thickBot="1" x14ac:dyDescent="0.3">
      <c r="A31" s="36">
        <v>26</v>
      </c>
      <c r="B31" s="99" t="s">
        <v>150</v>
      </c>
      <c r="C31" s="100">
        <v>183.5</v>
      </c>
      <c r="D31" s="100"/>
      <c r="E31" s="100">
        <v>183</v>
      </c>
      <c r="F31" s="100">
        <v>153.5</v>
      </c>
      <c r="G31" s="119"/>
      <c r="H31" s="118"/>
      <c r="I31" s="100"/>
      <c r="J31" s="100">
        <v>182</v>
      </c>
    </row>
    <row r="32" spans="1:10" ht="15.75" customHeight="1" thickBot="1" x14ac:dyDescent="0.3">
      <c r="A32" s="36">
        <v>27</v>
      </c>
      <c r="B32" s="99" t="s">
        <v>151</v>
      </c>
      <c r="C32" s="100">
        <v>173</v>
      </c>
      <c r="D32" s="100"/>
      <c r="E32" s="100">
        <v>183</v>
      </c>
      <c r="F32" s="100">
        <v>172.5</v>
      </c>
      <c r="G32" s="119"/>
      <c r="H32" s="118"/>
      <c r="I32" s="100"/>
      <c r="J32" s="100"/>
    </row>
    <row r="33" spans="1:10" ht="15.75" customHeight="1" thickBot="1" x14ac:dyDescent="0.3">
      <c r="A33" s="36">
        <v>28</v>
      </c>
      <c r="B33" s="99" t="s">
        <v>152</v>
      </c>
      <c r="C33" s="100">
        <v>186.5</v>
      </c>
      <c r="D33" s="100"/>
      <c r="E33" s="100">
        <v>199.5</v>
      </c>
      <c r="F33" s="100">
        <v>185.5</v>
      </c>
      <c r="G33" s="119"/>
      <c r="H33" s="118"/>
      <c r="I33" s="100"/>
      <c r="J33" s="100"/>
    </row>
    <row r="34" spans="1:10" ht="15.75" customHeight="1" thickBot="1" x14ac:dyDescent="0.3">
      <c r="A34" s="36">
        <v>29</v>
      </c>
      <c r="B34" s="99" t="s">
        <v>153</v>
      </c>
      <c r="C34" s="100">
        <v>162.5</v>
      </c>
      <c r="D34" s="100"/>
      <c r="E34" s="100">
        <v>176.5</v>
      </c>
      <c r="F34" s="100">
        <v>150.5</v>
      </c>
      <c r="G34" s="118"/>
      <c r="H34" s="119"/>
      <c r="I34" s="100"/>
      <c r="J34" s="100"/>
    </row>
    <row r="35" spans="1:10" ht="75" customHeight="1" thickBot="1" x14ac:dyDescent="0.3">
      <c r="A35" s="36"/>
      <c r="B35" s="45" t="s">
        <v>39</v>
      </c>
      <c r="C35" s="39" t="s">
        <v>187</v>
      </c>
      <c r="D35" s="39" t="s">
        <v>22</v>
      </c>
      <c r="E35" s="39" t="s">
        <v>24</v>
      </c>
      <c r="F35" s="39" t="s">
        <v>188</v>
      </c>
      <c r="G35" s="39" t="s">
        <v>57</v>
      </c>
      <c r="H35" s="39" t="s">
        <v>40</v>
      </c>
      <c r="I35" s="39" t="s">
        <v>25</v>
      </c>
      <c r="J35" s="40" t="s">
        <v>47</v>
      </c>
    </row>
    <row r="36" spans="1:10" x14ac:dyDescent="0.25">
      <c r="B36" s="59" t="s">
        <v>17</v>
      </c>
      <c r="C36" s="51">
        <f t="shared" ref="C36:J36" si="0">COUNTIFS(C6:C34, "200")</f>
        <v>0</v>
      </c>
      <c r="D36" s="51">
        <f t="shared" si="0"/>
        <v>0</v>
      </c>
      <c r="E36" s="51">
        <f t="shared" si="0"/>
        <v>0</v>
      </c>
      <c r="F36" s="51">
        <f t="shared" si="0"/>
        <v>0</v>
      </c>
      <c r="G36" s="51">
        <f>COUNTIFS(G6:G34, "200")</f>
        <v>0</v>
      </c>
      <c r="H36" s="51">
        <f t="shared" si="0"/>
        <v>0</v>
      </c>
      <c r="I36" s="51">
        <f t="shared" si="0"/>
        <v>0</v>
      </c>
      <c r="J36" s="51">
        <f t="shared" si="0"/>
        <v>0</v>
      </c>
    </row>
    <row r="37" spans="1:10" x14ac:dyDescent="0.25">
      <c r="B37" s="60" t="s">
        <v>12</v>
      </c>
      <c r="C37" s="52">
        <f t="shared" ref="C37:J37" si="1">COUNTIFS(C6:C34, "&lt;=199,5", C6:C34, "&gt;=190,5")</f>
        <v>2</v>
      </c>
      <c r="D37" s="52">
        <f t="shared" si="1"/>
        <v>0</v>
      </c>
      <c r="E37" s="52">
        <f t="shared" si="1"/>
        <v>6</v>
      </c>
      <c r="F37" s="52">
        <f t="shared" si="1"/>
        <v>1</v>
      </c>
      <c r="G37" s="52">
        <f>COUNTIFS(G6:G34, "&lt;=199,5", G6:G34, "&gt;=190,5")</f>
        <v>0</v>
      </c>
      <c r="H37" s="52">
        <f t="shared" si="1"/>
        <v>0</v>
      </c>
      <c r="I37" s="52">
        <f t="shared" si="1"/>
        <v>0</v>
      </c>
      <c r="J37" s="52">
        <f t="shared" si="1"/>
        <v>0</v>
      </c>
    </row>
    <row r="38" spans="1:10" x14ac:dyDescent="0.25">
      <c r="B38" s="61" t="s">
        <v>11</v>
      </c>
      <c r="C38" s="53">
        <f t="shared" ref="C38:J38" si="2">COUNTIFS(C6:C34, "&lt;=190", C6:C34, "&gt;=180,5")</f>
        <v>8</v>
      </c>
      <c r="D38" s="53">
        <f t="shared" si="2"/>
        <v>0</v>
      </c>
      <c r="E38" s="53">
        <f t="shared" si="2"/>
        <v>7</v>
      </c>
      <c r="F38" s="53">
        <f t="shared" si="2"/>
        <v>2</v>
      </c>
      <c r="G38" s="53">
        <f>COUNTIFS(G6:G34, "&lt;=190", G6:G34, "&gt;=180,5")</f>
        <v>0</v>
      </c>
      <c r="H38" s="53">
        <f t="shared" si="2"/>
        <v>0</v>
      </c>
      <c r="I38" s="53">
        <f t="shared" si="2"/>
        <v>0</v>
      </c>
      <c r="J38" s="53">
        <f t="shared" si="2"/>
        <v>1</v>
      </c>
    </row>
    <row r="39" spans="1:10" x14ac:dyDescent="0.25">
      <c r="B39" s="62" t="s">
        <v>13</v>
      </c>
      <c r="C39" s="54">
        <f t="shared" ref="C39:J39" si="3">COUNTIFS(C6:C34, "&lt;=180", C6:C34, "&gt;=150,5")</f>
        <v>19</v>
      </c>
      <c r="D39" s="54">
        <f t="shared" si="3"/>
        <v>0</v>
      </c>
      <c r="E39" s="54">
        <f t="shared" si="3"/>
        <v>16</v>
      </c>
      <c r="F39" s="54">
        <f t="shared" si="3"/>
        <v>17</v>
      </c>
      <c r="G39" s="54">
        <f>COUNTIFS(G6:G34, "&lt;=180", G6:G34, "&gt;=150,5")</f>
        <v>0</v>
      </c>
      <c r="H39" s="54">
        <f t="shared" si="3"/>
        <v>0</v>
      </c>
      <c r="I39" s="54">
        <f t="shared" si="3"/>
        <v>1</v>
      </c>
      <c r="J39" s="54">
        <f t="shared" si="3"/>
        <v>2</v>
      </c>
    </row>
    <row r="40" spans="1:10" x14ac:dyDescent="0.25">
      <c r="B40" s="63" t="s">
        <v>15</v>
      </c>
      <c r="C40" s="55">
        <f t="shared" ref="C40:J40" si="4">COUNTIFS(C6:C34, "&lt;=150", C6:C34, "&gt;=124")</f>
        <v>0</v>
      </c>
      <c r="D40" s="55">
        <f t="shared" si="4"/>
        <v>0</v>
      </c>
      <c r="E40" s="55">
        <f t="shared" si="4"/>
        <v>0</v>
      </c>
      <c r="F40" s="55">
        <f t="shared" si="4"/>
        <v>6</v>
      </c>
      <c r="G40" s="55">
        <f>COUNTIFS(G6:G34, "&lt;=150", G6:G34, "&gt;=124")</f>
        <v>0</v>
      </c>
      <c r="H40" s="55">
        <f t="shared" si="4"/>
        <v>0</v>
      </c>
      <c r="I40" s="55">
        <f t="shared" si="4"/>
        <v>0</v>
      </c>
      <c r="J40" s="55">
        <f t="shared" si="4"/>
        <v>0</v>
      </c>
    </row>
    <row r="41" spans="1:10" x14ac:dyDescent="0.25">
      <c r="B41" s="64" t="s">
        <v>14</v>
      </c>
      <c r="C41" s="56">
        <f t="shared" ref="C41:J41" si="5">COUNTIFS(C6:C34, "&lt;=123,5", C6:C34, "=&gt;100")</f>
        <v>0</v>
      </c>
      <c r="D41" s="56">
        <f t="shared" si="5"/>
        <v>0</v>
      </c>
      <c r="E41" s="56">
        <f t="shared" si="5"/>
        <v>0</v>
      </c>
      <c r="F41" s="56">
        <f t="shared" si="5"/>
        <v>0</v>
      </c>
      <c r="G41" s="56">
        <f>COUNTIFS(G6:G34, "&lt;=123,5", G6:G34, "=&gt;100")</f>
        <v>0</v>
      </c>
      <c r="H41" s="56">
        <f t="shared" si="5"/>
        <v>0</v>
      </c>
      <c r="I41" s="56">
        <f t="shared" si="5"/>
        <v>0</v>
      </c>
      <c r="J41" s="56">
        <f t="shared" si="5"/>
        <v>0</v>
      </c>
    </row>
    <row r="42" spans="1:10" ht="15.75" thickBot="1" x14ac:dyDescent="0.3">
      <c r="B42" s="65" t="s">
        <v>41</v>
      </c>
      <c r="C42" s="57">
        <f>SUM(C36:C41)</f>
        <v>29</v>
      </c>
      <c r="D42" s="57">
        <f t="shared" ref="D42:J42" si="6">SUM(D36:D41)</f>
        <v>0</v>
      </c>
      <c r="E42" s="57">
        <f t="shared" si="6"/>
        <v>29</v>
      </c>
      <c r="F42" s="57">
        <f t="shared" si="6"/>
        <v>26</v>
      </c>
      <c r="G42" s="57">
        <f t="shared" si="6"/>
        <v>0</v>
      </c>
      <c r="H42" s="57">
        <f t="shared" si="6"/>
        <v>0</v>
      </c>
      <c r="I42" s="57">
        <f t="shared" si="6"/>
        <v>1</v>
      </c>
      <c r="J42" s="57">
        <f t="shared" si="6"/>
        <v>3</v>
      </c>
    </row>
  </sheetData>
  <mergeCells count="8">
    <mergeCell ref="F5:H5"/>
    <mergeCell ref="A1:J1"/>
    <mergeCell ref="A3:A5"/>
    <mergeCell ref="B3:B5"/>
    <mergeCell ref="F3:H3"/>
    <mergeCell ref="A2:C2"/>
    <mergeCell ref="E3:E4"/>
    <mergeCell ref="D3:D4"/>
  </mergeCells>
  <conditionalFormatting sqref="G10:G11 G18 G21 G23:G24 G30:G33 G7:H8 H6 G12:H13 H9 G15:H17 H14 G20:H20 H19 G25:H29 H22 H34">
    <cfRule type="cellIs" dxfId="69" priority="21" operator="between">
      <formula>190.5</formula>
      <formula>199.5</formula>
    </cfRule>
    <cfRule type="cellIs" dxfId="68" priority="22" operator="between">
      <formula>180.5</formula>
      <formula>190</formula>
    </cfRule>
    <cfRule type="cellIs" dxfId="67" priority="23" operator="between">
      <formula>150.5</formula>
      <formula>180</formula>
    </cfRule>
    <cfRule type="cellIs" dxfId="66" priority="24" operator="between">
      <formula>124</formula>
      <formula>150</formula>
    </cfRule>
  </conditionalFormatting>
  <conditionalFormatting sqref="C6:D34 G6:H34 J6:J34">
    <cfRule type="cellIs" dxfId="65" priority="16" operator="between">
      <formula>124</formula>
      <formula>150</formula>
    </cfRule>
    <cfRule type="cellIs" dxfId="64" priority="17" operator="between">
      <formula>180.5</formula>
      <formula>190</formula>
    </cfRule>
    <cfRule type="cellIs" dxfId="63" priority="18" operator="between">
      <formula>190.5</formula>
      <formula>199.5</formula>
    </cfRule>
    <cfRule type="cellIs" dxfId="62" priority="19" operator="between">
      <formula>150.5</formula>
      <formula>180</formula>
    </cfRule>
    <cfRule type="cellIs" dxfId="61" priority="20" operator="equal">
      <formula>200</formula>
    </cfRule>
  </conditionalFormatting>
  <conditionalFormatting sqref="I6:I34">
    <cfRule type="cellIs" dxfId="60" priority="6" operator="between">
      <formula>124</formula>
      <formula>150</formula>
    </cfRule>
    <cfRule type="cellIs" dxfId="59" priority="7" operator="between">
      <formula>180.5</formula>
      <formula>190</formula>
    </cfRule>
    <cfRule type="cellIs" dxfId="58" priority="8" operator="between">
      <formula>190.5</formula>
      <formula>199.5</formula>
    </cfRule>
    <cfRule type="cellIs" dxfId="57" priority="9" operator="between">
      <formula>150.5</formula>
      <formula>180</formula>
    </cfRule>
    <cfRule type="cellIs" dxfId="56" priority="10" operator="equal">
      <formula>200</formula>
    </cfRule>
  </conditionalFormatting>
  <conditionalFormatting sqref="E6:E34">
    <cfRule type="cellIs" dxfId="55" priority="11" operator="between">
      <formula>124</formula>
      <formula>150</formula>
    </cfRule>
    <cfRule type="cellIs" dxfId="54" priority="12" operator="between">
      <formula>180.5</formula>
      <formula>190</formula>
    </cfRule>
    <cfRule type="cellIs" dxfId="53" priority="13" operator="between">
      <formula>190.5</formula>
      <formula>199.5</formula>
    </cfRule>
    <cfRule type="cellIs" dxfId="52" priority="14" operator="between">
      <formula>150.5</formula>
      <formula>180</formula>
    </cfRule>
    <cfRule type="cellIs" dxfId="51" priority="15" operator="equal">
      <formula>200</formula>
    </cfRule>
  </conditionalFormatting>
  <conditionalFormatting sqref="F6:F34">
    <cfRule type="cellIs" dxfId="50" priority="1" operator="between">
      <formula>124</formula>
      <formula>150</formula>
    </cfRule>
    <cfRule type="cellIs" dxfId="49" priority="2" operator="between">
      <formula>180.5</formula>
      <formula>190</formula>
    </cfRule>
    <cfRule type="cellIs" dxfId="48" priority="3" operator="between">
      <formula>190.5</formula>
      <formula>199.5</formula>
    </cfRule>
    <cfRule type="cellIs" dxfId="47" priority="4" operator="between">
      <formula>150.5</formula>
      <formula>180</formula>
    </cfRule>
    <cfRule type="cellIs" dxfId="46" priority="5" operator="equal">
      <formula>200</formula>
    </cfRule>
  </conditionalFormatting>
  <pageMargins left="0.7" right="0.7" top="0.75" bottom="0.75" header="0.3" footer="0.3"/>
  <pageSetup paperSize="9" scale="8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topLeftCell="A7" zoomScaleNormal="100" zoomScaleSheetLayoutView="100" workbookViewId="0">
      <selection activeCell="B26" activeCellId="3" sqref="B20 K20 K26 B26"/>
    </sheetView>
  </sheetViews>
  <sheetFormatPr defaultRowHeight="15" x14ac:dyDescent="0.25"/>
  <cols>
    <col min="1" max="1" width="4.7109375" customWidth="1"/>
    <col min="2" max="2" width="28.85546875" customWidth="1"/>
    <col min="3" max="12" width="6.140625" customWidth="1"/>
  </cols>
  <sheetData>
    <row r="1" spans="1:12" ht="86.25" customHeight="1" x14ac:dyDescent="0.25">
      <c r="A1" s="246" t="s">
        <v>93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spans="1:12" ht="12" customHeight="1" thickBot="1" x14ac:dyDescent="0.3">
      <c r="A2" s="244" t="s">
        <v>92</v>
      </c>
      <c r="B2" s="245"/>
      <c r="C2" s="245"/>
      <c r="D2" s="160"/>
      <c r="E2" s="160"/>
      <c r="F2" s="160"/>
      <c r="G2" s="160"/>
      <c r="H2" s="160"/>
      <c r="I2" s="160"/>
      <c r="J2" s="160"/>
      <c r="K2" s="163"/>
      <c r="L2" s="163"/>
    </row>
    <row r="3" spans="1:12" ht="15" customHeight="1" x14ac:dyDescent="0.25">
      <c r="A3" s="227" t="s">
        <v>36</v>
      </c>
      <c r="B3" s="227" t="s">
        <v>37</v>
      </c>
      <c r="C3" s="161">
        <v>5.0599999999999996</v>
      </c>
      <c r="D3" s="224">
        <v>12.06</v>
      </c>
      <c r="E3" s="224">
        <v>20.059999999999999</v>
      </c>
      <c r="F3" s="230">
        <v>3.06</v>
      </c>
      <c r="G3" s="231"/>
      <c r="H3" s="232"/>
      <c r="I3" s="224">
        <v>16.059999999999999</v>
      </c>
      <c r="J3" s="224">
        <v>18.059999999999999</v>
      </c>
      <c r="K3" s="224">
        <v>23.06</v>
      </c>
      <c r="L3" s="224">
        <v>14.06</v>
      </c>
    </row>
    <row r="4" spans="1:12" ht="15.75" thickBot="1" x14ac:dyDescent="0.3">
      <c r="A4" s="228"/>
      <c r="B4" s="228"/>
      <c r="C4" s="162">
        <v>6.06</v>
      </c>
      <c r="D4" s="225"/>
      <c r="E4" s="225"/>
      <c r="F4" s="233"/>
      <c r="G4" s="234"/>
      <c r="H4" s="235"/>
      <c r="I4" s="225"/>
      <c r="J4" s="225"/>
      <c r="K4" s="225"/>
      <c r="L4" s="225"/>
    </row>
    <row r="5" spans="1:12" ht="53.25" thickBot="1" x14ac:dyDescent="0.3">
      <c r="A5" s="229"/>
      <c r="B5" s="229"/>
      <c r="C5" s="104" t="s">
        <v>38</v>
      </c>
      <c r="D5" s="104" t="s">
        <v>1</v>
      </c>
      <c r="E5" s="104" t="s">
        <v>2</v>
      </c>
      <c r="F5" s="248" t="s">
        <v>4</v>
      </c>
      <c r="G5" s="249"/>
      <c r="H5" s="250"/>
      <c r="I5" s="104" t="s">
        <v>5</v>
      </c>
      <c r="J5" s="104" t="s">
        <v>6</v>
      </c>
      <c r="K5" s="104" t="s">
        <v>7</v>
      </c>
      <c r="L5" s="104" t="s">
        <v>8</v>
      </c>
    </row>
    <row r="6" spans="1:12" ht="16.5" thickBot="1" x14ac:dyDescent="0.3">
      <c r="A6" s="36">
        <v>1</v>
      </c>
      <c r="B6" s="103" t="s">
        <v>154</v>
      </c>
      <c r="C6" s="105">
        <v>178.5</v>
      </c>
      <c r="D6" s="106"/>
      <c r="E6" s="105">
        <v>176.5</v>
      </c>
      <c r="F6" s="129">
        <v>161.5</v>
      </c>
      <c r="G6" s="130"/>
      <c r="H6" s="130"/>
      <c r="I6" s="105"/>
      <c r="J6" s="105"/>
      <c r="K6" s="105"/>
      <c r="L6" s="106"/>
    </row>
    <row r="7" spans="1:12" ht="16.5" thickBot="1" x14ac:dyDescent="0.3">
      <c r="A7" s="36">
        <v>2</v>
      </c>
      <c r="B7" s="103" t="s">
        <v>155</v>
      </c>
      <c r="C7" s="105">
        <v>159.5</v>
      </c>
      <c r="D7" s="106">
        <v>172</v>
      </c>
      <c r="E7" s="105">
        <v>151.5</v>
      </c>
      <c r="F7" s="129"/>
      <c r="G7" s="131"/>
      <c r="H7" s="130"/>
      <c r="I7" s="105"/>
      <c r="J7" s="105"/>
      <c r="K7" s="105"/>
      <c r="L7" s="106"/>
    </row>
    <row r="8" spans="1:12" ht="16.5" thickBot="1" x14ac:dyDescent="0.3">
      <c r="A8" s="36">
        <v>3</v>
      </c>
      <c r="B8" s="103" t="s">
        <v>156</v>
      </c>
      <c r="C8" s="105">
        <v>166.5</v>
      </c>
      <c r="D8" s="106">
        <v>172</v>
      </c>
      <c r="E8" s="105"/>
      <c r="F8" s="129">
        <v>160</v>
      </c>
      <c r="G8" s="131"/>
      <c r="H8" s="130"/>
      <c r="I8" s="105"/>
      <c r="J8" s="105"/>
      <c r="K8" s="105"/>
      <c r="L8" s="106"/>
    </row>
    <row r="9" spans="1:12" ht="16.5" thickBot="1" x14ac:dyDescent="0.3">
      <c r="A9" s="36">
        <v>4</v>
      </c>
      <c r="B9" s="103" t="s">
        <v>157</v>
      </c>
      <c r="C9" s="105">
        <v>164.5</v>
      </c>
      <c r="D9" s="106">
        <v>156</v>
      </c>
      <c r="E9" s="105">
        <v>147</v>
      </c>
      <c r="F9" s="129"/>
      <c r="G9" s="131"/>
      <c r="H9" s="131"/>
      <c r="I9" s="105"/>
      <c r="J9" s="105"/>
      <c r="K9" s="105"/>
      <c r="L9" s="106"/>
    </row>
    <row r="10" spans="1:12" ht="16.5" thickBot="1" x14ac:dyDescent="0.3">
      <c r="A10" s="36">
        <v>5</v>
      </c>
      <c r="B10" s="103" t="s">
        <v>158</v>
      </c>
      <c r="C10" s="105">
        <v>187.5</v>
      </c>
      <c r="D10" s="106"/>
      <c r="E10" s="105">
        <v>185</v>
      </c>
      <c r="F10" s="129">
        <v>170.5</v>
      </c>
      <c r="G10" s="131"/>
      <c r="H10" s="131"/>
      <c r="I10" s="105"/>
      <c r="J10" s="105"/>
      <c r="K10" s="105"/>
      <c r="L10" s="106"/>
    </row>
    <row r="11" spans="1:12" ht="16.5" thickBot="1" x14ac:dyDescent="0.3">
      <c r="A11" s="36">
        <v>6</v>
      </c>
      <c r="B11" s="103" t="s">
        <v>159</v>
      </c>
      <c r="C11" s="105">
        <v>177.5</v>
      </c>
      <c r="D11" s="106"/>
      <c r="E11" s="105">
        <v>169.5</v>
      </c>
      <c r="F11" s="129">
        <v>172.5</v>
      </c>
      <c r="G11" s="130"/>
      <c r="H11" s="131"/>
      <c r="I11" s="105"/>
      <c r="J11" s="105"/>
      <c r="K11" s="105"/>
      <c r="L11" s="106"/>
    </row>
    <row r="12" spans="1:12" ht="16.5" thickBot="1" x14ac:dyDescent="0.3">
      <c r="A12" s="36">
        <v>7</v>
      </c>
      <c r="B12" s="103" t="s">
        <v>160</v>
      </c>
      <c r="C12" s="105">
        <v>164</v>
      </c>
      <c r="D12" s="106">
        <v>176</v>
      </c>
      <c r="E12" s="105"/>
      <c r="F12" s="129"/>
      <c r="G12" s="131"/>
      <c r="H12" s="131"/>
      <c r="I12" s="105"/>
      <c r="J12" s="105">
        <v>162.5</v>
      </c>
      <c r="K12" s="105"/>
      <c r="L12" s="106"/>
    </row>
    <row r="13" spans="1:12" ht="16.5" thickBot="1" x14ac:dyDescent="0.3">
      <c r="A13" s="36">
        <v>8</v>
      </c>
      <c r="B13" s="103" t="s">
        <v>161</v>
      </c>
      <c r="C13" s="105">
        <v>170.5</v>
      </c>
      <c r="D13" s="106">
        <v>182</v>
      </c>
      <c r="E13" s="105"/>
      <c r="F13" s="129"/>
      <c r="G13" s="130"/>
      <c r="H13" s="131"/>
      <c r="I13" s="105"/>
      <c r="J13" s="105">
        <v>182.5</v>
      </c>
      <c r="K13" s="105"/>
      <c r="L13" s="106"/>
    </row>
    <row r="14" spans="1:12" ht="16.5" thickBot="1" x14ac:dyDescent="0.3">
      <c r="A14" s="36">
        <v>9</v>
      </c>
      <c r="B14" s="103" t="s">
        <v>162</v>
      </c>
      <c r="C14" s="105">
        <v>175</v>
      </c>
      <c r="D14" s="106">
        <v>177</v>
      </c>
      <c r="E14" s="105">
        <v>174.5</v>
      </c>
      <c r="F14" s="129"/>
      <c r="G14" s="130"/>
      <c r="H14" s="131"/>
      <c r="I14" s="105"/>
      <c r="J14" s="105"/>
      <c r="K14" s="105"/>
      <c r="L14" s="106"/>
    </row>
    <row r="15" spans="1:12" ht="16.5" thickBot="1" x14ac:dyDescent="0.3">
      <c r="A15" s="36">
        <v>10</v>
      </c>
      <c r="B15" s="103" t="s">
        <v>163</v>
      </c>
      <c r="C15" s="105">
        <v>175.5</v>
      </c>
      <c r="D15" s="106"/>
      <c r="E15" s="105">
        <v>176.5</v>
      </c>
      <c r="F15" s="129">
        <v>166</v>
      </c>
      <c r="G15" s="131"/>
      <c r="H15" s="129"/>
      <c r="I15" s="105"/>
      <c r="J15" s="105"/>
      <c r="K15" s="105"/>
      <c r="L15" s="106"/>
    </row>
    <row r="16" spans="1:12" ht="16.5" thickBot="1" x14ac:dyDescent="0.3">
      <c r="A16" s="36">
        <v>11</v>
      </c>
      <c r="B16" s="103" t="s">
        <v>164</v>
      </c>
      <c r="C16" s="105">
        <v>164</v>
      </c>
      <c r="D16" s="106">
        <v>170</v>
      </c>
      <c r="E16" s="105">
        <v>166</v>
      </c>
      <c r="F16" s="129"/>
      <c r="G16" s="131"/>
      <c r="H16" s="131"/>
      <c r="I16" s="105"/>
      <c r="J16" s="105"/>
      <c r="K16" s="105"/>
      <c r="L16" s="106"/>
    </row>
    <row r="17" spans="1:12" ht="16.5" thickBot="1" x14ac:dyDescent="0.3">
      <c r="A17" s="36">
        <v>12</v>
      </c>
      <c r="B17" s="103" t="s">
        <v>165</v>
      </c>
      <c r="C17" s="105">
        <v>170</v>
      </c>
      <c r="D17" s="106">
        <v>175</v>
      </c>
      <c r="E17" s="105"/>
      <c r="F17" s="129">
        <v>149</v>
      </c>
      <c r="G17" s="131"/>
      <c r="H17" s="131"/>
      <c r="I17" s="105"/>
      <c r="J17" s="105"/>
      <c r="K17" s="105"/>
      <c r="L17" s="106"/>
    </row>
    <row r="18" spans="1:12" ht="16.5" thickBot="1" x14ac:dyDescent="0.3">
      <c r="A18" s="36">
        <v>13</v>
      </c>
      <c r="B18" s="103" t="s">
        <v>166</v>
      </c>
      <c r="C18" s="105">
        <v>181</v>
      </c>
      <c r="D18" s="106"/>
      <c r="E18" s="105">
        <v>171.5</v>
      </c>
      <c r="F18" s="129">
        <v>149</v>
      </c>
      <c r="G18" s="131"/>
      <c r="H18" s="130"/>
      <c r="I18" s="105"/>
      <c r="J18" s="105"/>
      <c r="K18" s="105"/>
      <c r="L18" s="106"/>
    </row>
    <row r="19" spans="1:12" ht="16.5" thickBot="1" x14ac:dyDescent="0.3">
      <c r="A19" s="36">
        <v>14</v>
      </c>
      <c r="B19" s="103" t="s">
        <v>167</v>
      </c>
      <c r="C19" s="105">
        <v>169</v>
      </c>
      <c r="D19" s="106"/>
      <c r="E19" s="105"/>
      <c r="F19" s="129"/>
      <c r="G19" s="131"/>
      <c r="H19" s="131"/>
      <c r="I19" s="105">
        <v>180.5</v>
      </c>
      <c r="J19" s="105">
        <v>153</v>
      </c>
      <c r="K19" s="105"/>
      <c r="L19" s="106"/>
    </row>
    <row r="20" spans="1:12" ht="16.5" thickBot="1" x14ac:dyDescent="0.3">
      <c r="A20" s="36">
        <v>15</v>
      </c>
      <c r="B20" s="103" t="s">
        <v>168</v>
      </c>
      <c r="C20" s="105">
        <v>177</v>
      </c>
      <c r="D20" s="106"/>
      <c r="E20" s="105"/>
      <c r="F20" s="129"/>
      <c r="G20" s="131"/>
      <c r="H20" s="131"/>
      <c r="I20" s="105">
        <v>181.5</v>
      </c>
      <c r="J20" s="105"/>
      <c r="K20" s="105">
        <v>172</v>
      </c>
      <c r="L20" s="106"/>
    </row>
    <row r="21" spans="1:12" ht="16.5" thickBot="1" x14ac:dyDescent="0.3">
      <c r="A21" s="36">
        <v>16</v>
      </c>
      <c r="B21" s="103" t="s">
        <v>169</v>
      </c>
      <c r="C21" s="105">
        <v>191.5</v>
      </c>
      <c r="D21" s="106"/>
      <c r="E21" s="105"/>
      <c r="F21" s="129">
        <v>176.5</v>
      </c>
      <c r="G21" s="131"/>
      <c r="H21" s="129"/>
      <c r="I21" s="105"/>
      <c r="J21" s="105"/>
      <c r="K21" s="105"/>
      <c r="L21" s="106">
        <v>195.5</v>
      </c>
    </row>
    <row r="22" spans="1:12" ht="16.5" thickBot="1" x14ac:dyDescent="0.3">
      <c r="A22" s="36">
        <v>17</v>
      </c>
      <c r="B22" s="103" t="s">
        <v>170</v>
      </c>
      <c r="C22" s="105">
        <v>168</v>
      </c>
      <c r="D22" s="106"/>
      <c r="E22" s="105">
        <v>167</v>
      </c>
      <c r="F22" s="129">
        <v>161.5</v>
      </c>
      <c r="G22" s="131"/>
      <c r="H22" s="130"/>
      <c r="I22" s="105"/>
      <c r="J22" s="105"/>
      <c r="K22" s="105"/>
      <c r="L22" s="106"/>
    </row>
    <row r="23" spans="1:12" ht="16.5" thickBot="1" x14ac:dyDescent="0.3">
      <c r="A23" s="36">
        <v>18</v>
      </c>
      <c r="B23" s="103" t="s">
        <v>171</v>
      </c>
      <c r="C23" s="105">
        <v>158.5</v>
      </c>
      <c r="D23" s="106">
        <v>162</v>
      </c>
      <c r="E23" s="105"/>
      <c r="F23" s="132"/>
      <c r="G23" s="131"/>
      <c r="H23" s="129"/>
      <c r="I23" s="105"/>
      <c r="J23" s="105">
        <v>162.5</v>
      </c>
      <c r="K23" s="105"/>
      <c r="L23" s="106"/>
    </row>
    <row r="24" spans="1:12" ht="16.5" thickBot="1" x14ac:dyDescent="0.3">
      <c r="A24" s="36">
        <v>19</v>
      </c>
      <c r="B24" s="103" t="s">
        <v>172</v>
      </c>
      <c r="C24" s="105">
        <v>192.5</v>
      </c>
      <c r="D24" s="106"/>
      <c r="E24" s="105">
        <v>183</v>
      </c>
      <c r="F24" s="129">
        <v>167.5</v>
      </c>
      <c r="G24" s="129"/>
      <c r="H24" s="131"/>
      <c r="I24" s="105"/>
      <c r="J24" s="105"/>
      <c r="K24" s="105"/>
      <c r="L24" s="106"/>
    </row>
    <row r="25" spans="1:12" ht="16.5" thickBot="1" x14ac:dyDescent="0.3">
      <c r="A25" s="36">
        <v>20</v>
      </c>
      <c r="B25" s="103" t="s">
        <v>173</v>
      </c>
      <c r="C25" s="105">
        <v>162.5</v>
      </c>
      <c r="D25" s="106"/>
      <c r="E25" s="105">
        <v>173.5</v>
      </c>
      <c r="F25" s="129">
        <v>147</v>
      </c>
      <c r="G25" s="131"/>
      <c r="H25" s="131"/>
      <c r="I25" s="105"/>
      <c r="J25" s="105"/>
      <c r="K25" s="105"/>
      <c r="L25" s="106"/>
    </row>
    <row r="26" spans="1:12" ht="16.5" customHeight="1" thickBot="1" x14ac:dyDescent="0.3">
      <c r="A26" s="36">
        <v>21</v>
      </c>
      <c r="B26" s="103" t="s">
        <v>174</v>
      </c>
      <c r="C26" s="105">
        <v>195.5</v>
      </c>
      <c r="D26" s="106"/>
      <c r="E26" s="105"/>
      <c r="F26" s="129"/>
      <c r="G26" s="131"/>
      <c r="H26" s="131"/>
      <c r="I26" s="105">
        <v>190.5</v>
      </c>
      <c r="J26" s="105"/>
      <c r="K26" s="105">
        <v>175</v>
      </c>
      <c r="L26" s="106"/>
    </row>
    <row r="27" spans="1:12" ht="16.5" thickBot="1" x14ac:dyDescent="0.3">
      <c r="A27" s="36">
        <v>22</v>
      </c>
      <c r="B27" s="103" t="s">
        <v>175</v>
      </c>
      <c r="C27" s="105">
        <v>163</v>
      </c>
      <c r="D27" s="106"/>
      <c r="E27" s="105">
        <v>153.5</v>
      </c>
      <c r="F27" s="129">
        <v>155</v>
      </c>
      <c r="G27" s="131"/>
      <c r="H27" s="131"/>
      <c r="I27" s="105"/>
      <c r="J27" s="105"/>
      <c r="K27" s="105"/>
      <c r="L27" s="106"/>
    </row>
    <row r="28" spans="1:12" ht="16.5" thickBot="1" x14ac:dyDescent="0.3">
      <c r="A28" s="36">
        <v>23</v>
      </c>
      <c r="B28" s="103" t="s">
        <v>176</v>
      </c>
      <c r="C28" s="105">
        <v>169</v>
      </c>
      <c r="D28" s="106">
        <v>184</v>
      </c>
      <c r="E28" s="105"/>
      <c r="F28" s="132"/>
      <c r="G28" s="129"/>
      <c r="H28" s="131"/>
      <c r="I28" s="105"/>
      <c r="J28" s="105">
        <v>172</v>
      </c>
      <c r="K28" s="105"/>
      <c r="L28" s="106"/>
    </row>
    <row r="29" spans="1:12" ht="16.5" thickBot="1" x14ac:dyDescent="0.3">
      <c r="A29" s="36">
        <v>24</v>
      </c>
      <c r="B29" s="103" t="s">
        <v>177</v>
      </c>
      <c r="C29" s="105">
        <v>182.5</v>
      </c>
      <c r="D29" s="106"/>
      <c r="E29" s="105">
        <v>188.5</v>
      </c>
      <c r="F29" s="129">
        <v>164.5</v>
      </c>
      <c r="G29" s="131"/>
      <c r="H29" s="131"/>
      <c r="I29" s="105"/>
      <c r="J29" s="105"/>
      <c r="K29" s="105"/>
      <c r="L29" s="106"/>
    </row>
    <row r="30" spans="1:12" ht="16.5" thickBot="1" x14ac:dyDescent="0.3">
      <c r="A30" s="36">
        <v>25</v>
      </c>
      <c r="B30" s="103" t="s">
        <v>178</v>
      </c>
      <c r="C30" s="105">
        <v>174</v>
      </c>
      <c r="D30" s="106"/>
      <c r="E30" s="105">
        <v>181.5</v>
      </c>
      <c r="F30" s="129"/>
      <c r="G30" s="130"/>
      <c r="H30" s="131"/>
      <c r="I30" s="105"/>
      <c r="J30" s="105"/>
      <c r="K30" s="105"/>
      <c r="L30" s="106">
        <v>176.5</v>
      </c>
    </row>
    <row r="31" spans="1:12" ht="16.5" thickBot="1" x14ac:dyDescent="0.3">
      <c r="A31" s="36">
        <v>26</v>
      </c>
      <c r="B31" s="103" t="s">
        <v>179</v>
      </c>
      <c r="C31" s="105">
        <v>174.5</v>
      </c>
      <c r="D31" s="106"/>
      <c r="E31" s="105">
        <v>164.5</v>
      </c>
      <c r="F31" s="132"/>
      <c r="G31" s="131"/>
      <c r="H31" s="129"/>
      <c r="I31" s="105"/>
      <c r="J31" s="105"/>
      <c r="K31" s="105"/>
      <c r="L31" s="106">
        <v>161</v>
      </c>
    </row>
    <row r="32" spans="1:12" ht="78.75" customHeight="1" thickBot="1" x14ac:dyDescent="0.3">
      <c r="A32" s="37"/>
      <c r="B32" s="38" t="s">
        <v>39</v>
      </c>
      <c r="C32" s="39" t="s">
        <v>182</v>
      </c>
      <c r="D32" s="39" t="s">
        <v>22</v>
      </c>
      <c r="E32" s="39" t="s">
        <v>23</v>
      </c>
      <c r="F32" s="39" t="s">
        <v>183</v>
      </c>
      <c r="G32" s="39" t="s">
        <v>184</v>
      </c>
      <c r="H32" s="39" t="s">
        <v>49</v>
      </c>
      <c r="I32" s="39" t="s">
        <v>25</v>
      </c>
      <c r="J32" s="39" t="s">
        <v>27</v>
      </c>
      <c r="K32" s="39" t="s">
        <v>25</v>
      </c>
      <c r="L32" s="40" t="s">
        <v>47</v>
      </c>
    </row>
    <row r="33" spans="2:12" x14ac:dyDescent="0.25">
      <c r="B33" s="59" t="s">
        <v>17</v>
      </c>
      <c r="C33" s="51">
        <f t="shared" ref="C33:L33" si="0">COUNTIFS(C6:C31, "200")</f>
        <v>0</v>
      </c>
      <c r="D33" s="51">
        <f t="shared" si="0"/>
        <v>0</v>
      </c>
      <c r="E33" s="51">
        <f t="shared" si="0"/>
        <v>0</v>
      </c>
      <c r="F33" s="51">
        <f t="shared" si="0"/>
        <v>0</v>
      </c>
      <c r="G33" s="51">
        <f t="shared" si="0"/>
        <v>0</v>
      </c>
      <c r="H33" s="51">
        <f>COUNTIFS(H6:H31, "200")</f>
        <v>0</v>
      </c>
      <c r="I33" s="51">
        <f t="shared" si="0"/>
        <v>0</v>
      </c>
      <c r="J33" s="51">
        <f t="shared" si="0"/>
        <v>0</v>
      </c>
      <c r="K33" s="51">
        <f t="shared" si="0"/>
        <v>0</v>
      </c>
      <c r="L33" s="51">
        <f t="shared" si="0"/>
        <v>0</v>
      </c>
    </row>
    <row r="34" spans="2:12" x14ac:dyDescent="0.25">
      <c r="B34" s="60" t="s">
        <v>12</v>
      </c>
      <c r="C34" s="52">
        <f t="shared" ref="C34:L34" si="1">COUNTIFS(C6:C31, "&lt;=199,5", C6:C31, "&gt;=190,5")</f>
        <v>3</v>
      </c>
      <c r="D34" s="52">
        <f t="shared" si="1"/>
        <v>0</v>
      </c>
      <c r="E34" s="52">
        <f t="shared" si="1"/>
        <v>0</v>
      </c>
      <c r="F34" s="52">
        <f t="shared" si="1"/>
        <v>0</v>
      </c>
      <c r="G34" s="52">
        <f t="shared" si="1"/>
        <v>0</v>
      </c>
      <c r="H34" s="52">
        <f>COUNTIFS(H6:H31, "&lt;=199,5", H6:H31, "&gt;=190,5")</f>
        <v>0</v>
      </c>
      <c r="I34" s="52">
        <f t="shared" si="1"/>
        <v>1</v>
      </c>
      <c r="J34" s="52">
        <f t="shared" si="1"/>
        <v>0</v>
      </c>
      <c r="K34" s="52">
        <f t="shared" si="1"/>
        <v>0</v>
      </c>
      <c r="L34" s="52">
        <f t="shared" si="1"/>
        <v>1</v>
      </c>
    </row>
    <row r="35" spans="2:12" x14ac:dyDescent="0.25">
      <c r="B35" s="61" t="s">
        <v>11</v>
      </c>
      <c r="C35" s="53">
        <f t="shared" ref="C35:L35" si="2">COUNTIFS(C6:C31, "&lt;=190", C6:C31, "&gt;=180,5")</f>
        <v>3</v>
      </c>
      <c r="D35" s="53">
        <f t="shared" si="2"/>
        <v>2</v>
      </c>
      <c r="E35" s="53">
        <f t="shared" si="2"/>
        <v>4</v>
      </c>
      <c r="F35" s="53">
        <f t="shared" si="2"/>
        <v>0</v>
      </c>
      <c r="G35" s="53">
        <f t="shared" si="2"/>
        <v>0</v>
      </c>
      <c r="H35" s="53">
        <f>COUNTIFS(H6:H31, "&lt;=190", H6:H31, "&gt;=180,5")</f>
        <v>0</v>
      </c>
      <c r="I35" s="53">
        <f t="shared" si="2"/>
        <v>2</v>
      </c>
      <c r="J35" s="53">
        <f t="shared" si="2"/>
        <v>1</v>
      </c>
      <c r="K35" s="53">
        <f t="shared" si="2"/>
        <v>0</v>
      </c>
      <c r="L35" s="53">
        <f t="shared" si="2"/>
        <v>0</v>
      </c>
    </row>
    <row r="36" spans="2:12" x14ac:dyDescent="0.25">
      <c r="B36" s="101" t="s">
        <v>13</v>
      </c>
      <c r="C36" s="102">
        <f t="shared" ref="C36:L36" si="3">COUNTIFS(C6:C31, "&lt;=180", C6:C31, "&gt;=150,5")</f>
        <v>20</v>
      </c>
      <c r="D36" s="102">
        <f t="shared" si="3"/>
        <v>8</v>
      </c>
      <c r="E36" s="102">
        <f t="shared" si="3"/>
        <v>11</v>
      </c>
      <c r="F36" s="102">
        <f t="shared" si="3"/>
        <v>10</v>
      </c>
      <c r="G36" s="102">
        <f t="shared" si="3"/>
        <v>0</v>
      </c>
      <c r="H36" s="102">
        <f>COUNTIFS(H6:H31, "&lt;=180", H6:H31, "&gt;=150,5")</f>
        <v>0</v>
      </c>
      <c r="I36" s="102">
        <f t="shared" si="3"/>
        <v>0</v>
      </c>
      <c r="J36" s="102">
        <f t="shared" si="3"/>
        <v>4</v>
      </c>
      <c r="K36" s="102">
        <f t="shared" si="3"/>
        <v>2</v>
      </c>
      <c r="L36" s="102">
        <f t="shared" si="3"/>
        <v>2</v>
      </c>
    </row>
    <row r="37" spans="2:12" x14ac:dyDescent="0.25">
      <c r="B37" s="63" t="s">
        <v>15</v>
      </c>
      <c r="C37" s="55">
        <f t="shared" ref="C37:L37" si="4">COUNTIFS(C6:C31, "&lt;=150", C6:C31, "&gt;=124")</f>
        <v>0</v>
      </c>
      <c r="D37" s="55">
        <f t="shared" si="4"/>
        <v>0</v>
      </c>
      <c r="E37" s="55">
        <f t="shared" si="4"/>
        <v>1</v>
      </c>
      <c r="F37" s="55">
        <f t="shared" si="4"/>
        <v>3</v>
      </c>
      <c r="G37" s="55">
        <f t="shared" si="4"/>
        <v>0</v>
      </c>
      <c r="H37" s="55">
        <f>COUNTIFS(H6:H31, "&lt;=150", H6:H31, "&gt;=124")</f>
        <v>0</v>
      </c>
      <c r="I37" s="55">
        <f t="shared" si="4"/>
        <v>0</v>
      </c>
      <c r="J37" s="55">
        <f t="shared" si="4"/>
        <v>0</v>
      </c>
      <c r="K37" s="55">
        <f t="shared" si="4"/>
        <v>0</v>
      </c>
      <c r="L37" s="55">
        <f t="shared" si="4"/>
        <v>0</v>
      </c>
    </row>
    <row r="38" spans="2:12" x14ac:dyDescent="0.25">
      <c r="B38" s="64" t="s">
        <v>14</v>
      </c>
      <c r="C38" s="56">
        <f t="shared" ref="C38:L38" si="5">COUNTIFS(C6:C31, "&lt;=123,5", C6:C31, "&gt;=100")</f>
        <v>0</v>
      </c>
      <c r="D38" s="56">
        <f t="shared" si="5"/>
        <v>0</v>
      </c>
      <c r="E38" s="56">
        <f t="shared" si="5"/>
        <v>0</v>
      </c>
      <c r="F38" s="56">
        <f t="shared" si="5"/>
        <v>0</v>
      </c>
      <c r="G38" s="56">
        <f t="shared" si="5"/>
        <v>0</v>
      </c>
      <c r="H38" s="56">
        <f>COUNTIFS(H6:H31, "&lt;=123,5", H6:H31, "&gt;=100")</f>
        <v>0</v>
      </c>
      <c r="I38" s="56">
        <f t="shared" si="5"/>
        <v>0</v>
      </c>
      <c r="J38" s="56">
        <f t="shared" si="5"/>
        <v>0</v>
      </c>
      <c r="K38" s="56">
        <f t="shared" si="5"/>
        <v>0</v>
      </c>
      <c r="L38" s="56">
        <f t="shared" si="5"/>
        <v>0</v>
      </c>
    </row>
    <row r="39" spans="2:12" ht="15.75" thickBot="1" x14ac:dyDescent="0.3">
      <c r="B39" s="65" t="s">
        <v>41</v>
      </c>
      <c r="C39" s="57">
        <f>SUM(C33:C38)</f>
        <v>26</v>
      </c>
      <c r="D39" s="57">
        <f t="shared" ref="D39:L39" si="6">SUM(D33:D38)</f>
        <v>10</v>
      </c>
      <c r="E39" s="57">
        <f t="shared" si="6"/>
        <v>16</v>
      </c>
      <c r="F39" s="57">
        <f t="shared" si="6"/>
        <v>13</v>
      </c>
      <c r="G39" s="57">
        <f t="shared" si="6"/>
        <v>0</v>
      </c>
      <c r="H39" s="57">
        <f t="shared" si="6"/>
        <v>0</v>
      </c>
      <c r="I39" s="57">
        <f t="shared" si="6"/>
        <v>3</v>
      </c>
      <c r="J39" s="57">
        <f t="shared" si="6"/>
        <v>5</v>
      </c>
      <c r="K39" s="57">
        <f t="shared" si="6"/>
        <v>2</v>
      </c>
      <c r="L39" s="57">
        <f t="shared" si="6"/>
        <v>3</v>
      </c>
    </row>
  </sheetData>
  <mergeCells count="12">
    <mergeCell ref="A1:L1"/>
    <mergeCell ref="L3:L4"/>
    <mergeCell ref="F5:H5"/>
    <mergeCell ref="A3:A5"/>
    <mergeCell ref="B3:B5"/>
    <mergeCell ref="F3:H4"/>
    <mergeCell ref="I3:I4"/>
    <mergeCell ref="J3:J4"/>
    <mergeCell ref="K3:K4"/>
    <mergeCell ref="A2:C2"/>
    <mergeCell ref="D3:D4"/>
    <mergeCell ref="E3:E4"/>
  </mergeCells>
  <conditionalFormatting sqref="L6:L31 G15:H15 G21:H21 G23:H24 G28:H28 C6:D31 G31:H31 F29:H30 F25:H27 F22:H22 F16:H20 F6:H14">
    <cfRule type="cellIs" dxfId="45" priority="36" operator="between">
      <formula>124</formula>
      <formula>150</formula>
    </cfRule>
    <cfRule type="cellIs" dxfId="44" priority="37" operator="between">
      <formula>150.5</formula>
      <formula>180</formula>
    </cfRule>
    <cfRule type="cellIs" dxfId="43" priority="38" operator="between">
      <formula>180.5</formula>
      <formula>190</formula>
    </cfRule>
    <cfRule type="cellIs" dxfId="42" priority="39" operator="between">
      <formula>190.5</formula>
      <formula>199.5</formula>
    </cfRule>
    <cfRule type="cellIs" dxfId="41" priority="40" operator="equal">
      <formula>200</formula>
    </cfRule>
  </conditionalFormatting>
  <conditionalFormatting sqref="K6:K31">
    <cfRule type="cellIs" dxfId="40" priority="31" operator="between">
      <formula>124</formula>
      <formula>150</formula>
    </cfRule>
    <cfRule type="cellIs" dxfId="39" priority="32" operator="between">
      <formula>150.5</formula>
      <formula>180</formula>
    </cfRule>
    <cfRule type="cellIs" dxfId="38" priority="33" operator="between">
      <formula>180.5</formula>
      <formula>190</formula>
    </cfRule>
    <cfRule type="cellIs" dxfId="37" priority="34" operator="between">
      <formula>190.5</formula>
      <formula>199.5</formula>
    </cfRule>
    <cfRule type="cellIs" dxfId="36" priority="35" operator="equal">
      <formula>200</formula>
    </cfRule>
  </conditionalFormatting>
  <conditionalFormatting sqref="G6:H14 G16:H20 G15 G22:H22 G21 G25:H27 G23 H24 G29:H30 H28 G31">
    <cfRule type="cellIs" dxfId="35" priority="41" operator="between">
      <formula>180.5</formula>
      <formula>190</formula>
    </cfRule>
    <cfRule type="cellIs" dxfId="34" priority="42" operator="between">
      <formula>190.5</formula>
      <formula>199.5</formula>
    </cfRule>
    <cfRule type="cellIs" dxfId="33" priority="43" operator="between">
      <formula>150.5</formula>
      <formula>180</formula>
    </cfRule>
    <cfRule type="cellIs" dxfId="32" priority="44" operator="between">
      <formula>124</formula>
      <formula>150</formula>
    </cfRule>
    <cfRule type="cellIs" dxfId="31" priority="45" operator="between">
      <formula>190.5</formula>
      <formula>199.5</formula>
    </cfRule>
    <cfRule type="cellIs" dxfId="30" priority="46" operator="between">
      <formula>180.5</formula>
      <formula>190</formula>
    </cfRule>
    <cfRule type="cellIs" dxfId="29" priority="47" operator="between">
      <formula>"180.5"</formula>
      <formula>190</formula>
    </cfRule>
    <cfRule type="cellIs" dxfId="28" priority="48" operator="between">
      <formula>150.5</formula>
      <formula>180</formula>
    </cfRule>
    <cfRule type="cellIs" dxfId="27" priority="49" operator="between">
      <formula>124</formula>
      <formula>150</formula>
    </cfRule>
  </conditionalFormatting>
  <conditionalFormatting sqref="I6:J31">
    <cfRule type="cellIs" dxfId="26" priority="16" operator="between">
      <formula>124</formula>
      <formula>150</formula>
    </cfRule>
    <cfRule type="cellIs" dxfId="25" priority="17" operator="between">
      <formula>150.5</formula>
      <formula>180</formula>
    </cfRule>
    <cfRule type="cellIs" dxfId="24" priority="18" operator="between">
      <formula>180.5</formula>
      <formula>190</formula>
    </cfRule>
    <cfRule type="cellIs" dxfId="23" priority="19" operator="between">
      <formula>190.5</formula>
      <formula>199.5</formula>
    </cfRule>
    <cfRule type="cellIs" dxfId="22" priority="20" operator="equal">
      <formula>200</formula>
    </cfRule>
  </conditionalFormatting>
  <conditionalFormatting sqref="E6:E31">
    <cfRule type="cellIs" dxfId="21" priority="26" operator="between">
      <formula>124</formula>
      <formula>150</formula>
    </cfRule>
    <cfRule type="cellIs" dxfId="20" priority="27" operator="between">
      <formula>150.5</formula>
      <formula>180</formula>
    </cfRule>
    <cfRule type="cellIs" dxfId="19" priority="28" operator="between">
      <formula>180.5</formula>
      <formula>190</formula>
    </cfRule>
    <cfRule type="cellIs" dxfId="18" priority="29" operator="between">
      <formula>190.5</formula>
      <formula>199.5</formula>
    </cfRule>
    <cfRule type="cellIs" dxfId="17" priority="30" operator="equal">
      <formula>200</formula>
    </cfRule>
  </conditionalFormatting>
  <conditionalFormatting sqref="F15">
    <cfRule type="cellIs" dxfId="16" priority="11" operator="between">
      <formula>124</formula>
      <formula>150</formula>
    </cfRule>
    <cfRule type="cellIs" dxfId="15" priority="12" operator="between">
      <formula>150.5</formula>
      <formula>180</formula>
    </cfRule>
    <cfRule type="cellIs" dxfId="14" priority="13" operator="between">
      <formula>180.5</formula>
      <formula>190</formula>
    </cfRule>
    <cfRule type="cellIs" dxfId="13" priority="14" operator="between">
      <formula>190.5</formula>
      <formula>199.5</formula>
    </cfRule>
    <cfRule type="cellIs" dxfId="12" priority="15" operator="equal">
      <formula>200</formula>
    </cfRule>
  </conditionalFormatting>
  <conditionalFormatting sqref="F21">
    <cfRule type="cellIs" dxfId="11" priority="6" operator="between">
      <formula>124</formula>
      <formula>150</formula>
    </cfRule>
    <cfRule type="cellIs" dxfId="10" priority="7" operator="between">
      <formula>150.5</formula>
      <formula>180</formula>
    </cfRule>
    <cfRule type="cellIs" dxfId="9" priority="8" operator="between">
      <formula>180.5</formula>
      <formula>190</formula>
    </cfRule>
    <cfRule type="cellIs" dxfId="8" priority="9" operator="between">
      <formula>190.5</formula>
      <formula>199.5</formula>
    </cfRule>
    <cfRule type="cellIs" dxfId="7" priority="10" operator="equal">
      <formula>200</formula>
    </cfRule>
  </conditionalFormatting>
  <conditionalFormatting sqref="F24">
    <cfRule type="cellIs" dxfId="6" priority="1" operator="between">
      <formula>124</formula>
      <formula>150</formula>
    </cfRule>
    <cfRule type="cellIs" dxfId="5" priority="2" operator="between">
      <formula>150.5</formula>
      <formula>180</formula>
    </cfRule>
    <cfRule type="cellIs" dxfId="4" priority="3" operator="between">
      <formula>180.5</formula>
      <formula>190</formula>
    </cfRule>
    <cfRule type="cellIs" dxfId="3" priority="4" operator="between">
      <formula>190.5</formula>
      <formula>199.5</formula>
    </cfRule>
    <cfRule type="cellIs" dxfId="2" priority="5" operator="equal">
      <formula>200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"/>
  <sheetViews>
    <sheetView view="pageBreakPreview" zoomScaleNormal="100" zoomScaleSheetLayoutView="100" workbookViewId="0">
      <selection activeCell="B20" sqref="B20"/>
    </sheetView>
  </sheetViews>
  <sheetFormatPr defaultRowHeight="15" x14ac:dyDescent="0.25"/>
  <cols>
    <col min="2" max="2" width="10.85546875" customWidth="1"/>
    <col min="5" max="5" width="12.42578125" customWidth="1"/>
    <col min="7" max="7" width="12.140625" customWidth="1"/>
    <col min="11" max="11" width="10.7109375" customWidth="1"/>
  </cols>
  <sheetData>
    <row r="1" spans="1:49" ht="22.5" customHeight="1" x14ac:dyDescent="0.3">
      <c r="A1" s="208" t="s">
        <v>44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Q1" s="257" t="s">
        <v>56</v>
      </c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7" t="s">
        <v>55</v>
      </c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</row>
    <row r="2" spans="1:49" ht="15.75" customHeight="1" x14ac:dyDescent="0.25">
      <c r="A2" s="209" t="s">
        <v>45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</row>
    <row r="3" spans="1:49" ht="27.75" customHeight="1" x14ac:dyDescent="0.25">
      <c r="A3" s="209" t="s">
        <v>29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</row>
    <row r="4" spans="1:49" ht="18.75" x14ac:dyDescent="0.3">
      <c r="A4" s="210" t="s">
        <v>10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49" ht="26.25" thickBot="1" x14ac:dyDescent="0.3">
      <c r="A5" s="1"/>
      <c r="B5" s="80" t="s">
        <v>34</v>
      </c>
      <c r="C5" s="126" t="s">
        <v>50</v>
      </c>
      <c r="D5" s="34" t="s">
        <v>16</v>
      </c>
      <c r="E5" s="127" t="s">
        <v>51</v>
      </c>
      <c r="F5" s="75" t="s">
        <v>16</v>
      </c>
      <c r="G5" s="126" t="s">
        <v>52</v>
      </c>
      <c r="H5" s="33" t="s">
        <v>16</v>
      </c>
      <c r="I5" s="127" t="s">
        <v>53</v>
      </c>
      <c r="J5" s="75" t="s">
        <v>16</v>
      </c>
      <c r="K5" s="126" t="s">
        <v>54</v>
      </c>
      <c r="L5" s="33" t="s">
        <v>16</v>
      </c>
      <c r="M5" s="128">
        <v>200</v>
      </c>
      <c r="N5" s="77" t="s">
        <v>16</v>
      </c>
      <c r="O5" s="78" t="s">
        <v>32</v>
      </c>
    </row>
    <row r="6" spans="1:49" ht="17.25" thickTop="1" x14ac:dyDescent="0.25">
      <c r="A6" s="251" t="s">
        <v>0</v>
      </c>
      <c r="B6" s="10">
        <f>C6+E6+G6+I6+K6+M6</f>
        <v>292832</v>
      </c>
      <c r="C6" s="11">
        <v>26565</v>
      </c>
      <c r="D6" s="12">
        <f>C6/B6</f>
        <v>9.0717544530652394E-2</v>
      </c>
      <c r="E6" s="11">
        <v>120560</v>
      </c>
      <c r="F6" s="12">
        <f>E6/B6</f>
        <v>0.4117036389465632</v>
      </c>
      <c r="G6" s="13">
        <v>124482</v>
      </c>
      <c r="H6" s="12">
        <f>G6/B6</f>
        <v>0.42509698393618184</v>
      </c>
      <c r="I6" s="11">
        <v>14105</v>
      </c>
      <c r="J6" s="12">
        <f>I6/B6</f>
        <v>4.8167549994536117E-2</v>
      </c>
      <c r="K6" s="13">
        <v>6957</v>
      </c>
      <c r="L6" s="14">
        <f>K6/B6</f>
        <v>2.3757649437219974E-2</v>
      </c>
      <c r="M6" s="15">
        <v>163</v>
      </c>
      <c r="N6" s="16">
        <f>M6/B6</f>
        <v>5.5663315484646481E-4</v>
      </c>
      <c r="O6" s="2" t="s">
        <v>31</v>
      </c>
    </row>
    <row r="7" spans="1:49" x14ac:dyDescent="0.25">
      <c r="A7" s="252"/>
      <c r="B7" s="81">
        <f>'11-А'!C40</f>
        <v>24</v>
      </c>
      <c r="C7" s="82">
        <f>'11-А'!C39</f>
        <v>0</v>
      </c>
      <c r="D7" s="83">
        <f t="shared" ref="D7:D17" si="0">C7/B7</f>
        <v>0</v>
      </c>
      <c r="E7" s="82">
        <f>'11-А'!C38</f>
        <v>0</v>
      </c>
      <c r="F7" s="83">
        <f t="shared" ref="F7:F10" si="1">E7/B7</f>
        <v>0</v>
      </c>
      <c r="G7" s="84">
        <f>'11-А'!C37</f>
        <v>14</v>
      </c>
      <c r="H7" s="83">
        <f t="shared" ref="H7:H17" si="2">G7/B7</f>
        <v>0.58333333333333337</v>
      </c>
      <c r="I7" s="82">
        <f>'11-А'!C36</f>
        <v>8</v>
      </c>
      <c r="J7" s="83">
        <f t="shared" ref="J7:J17" si="3">I7/B7</f>
        <v>0.33333333333333331</v>
      </c>
      <c r="K7" s="84">
        <f>'11-А'!C35</f>
        <v>2</v>
      </c>
      <c r="L7" s="85">
        <f t="shared" ref="L7:L17" si="4">K7/B7</f>
        <v>8.3333333333333329E-2</v>
      </c>
      <c r="M7" s="86">
        <f>'11-А'!C34</f>
        <v>0</v>
      </c>
      <c r="N7" s="87">
        <f t="shared" ref="N7:N17" si="5">M7/B7</f>
        <v>0</v>
      </c>
      <c r="O7" s="88" t="s">
        <v>18</v>
      </c>
    </row>
    <row r="8" spans="1:49" x14ac:dyDescent="0.25">
      <c r="A8" s="252"/>
      <c r="B8" s="81">
        <f>'11-Б'!C46</f>
        <v>31</v>
      </c>
      <c r="C8" s="82">
        <f>'11-Б'!C45</f>
        <v>0</v>
      </c>
      <c r="D8" s="83">
        <f t="shared" si="0"/>
        <v>0</v>
      </c>
      <c r="E8" s="82">
        <f>'11-Б'!C44</f>
        <v>0</v>
      </c>
      <c r="F8" s="83">
        <f t="shared" si="1"/>
        <v>0</v>
      </c>
      <c r="G8" s="84">
        <f>'11-Б'!C43</f>
        <v>23</v>
      </c>
      <c r="H8" s="83">
        <f t="shared" si="2"/>
        <v>0.74193548387096775</v>
      </c>
      <c r="I8" s="82">
        <f>'11-Б'!C42</f>
        <v>7</v>
      </c>
      <c r="J8" s="83">
        <f t="shared" si="3"/>
        <v>0.22580645161290322</v>
      </c>
      <c r="K8" s="84">
        <f>'11-Б'!C41</f>
        <v>1</v>
      </c>
      <c r="L8" s="85">
        <f t="shared" si="4"/>
        <v>3.2258064516129031E-2</v>
      </c>
      <c r="M8" s="86">
        <f>'11-Б'!C40</f>
        <v>0</v>
      </c>
      <c r="N8" s="87">
        <f t="shared" si="5"/>
        <v>0</v>
      </c>
      <c r="O8" s="88" t="s">
        <v>19</v>
      </c>
    </row>
    <row r="9" spans="1:49" x14ac:dyDescent="0.25">
      <c r="A9" s="252"/>
      <c r="B9" s="81">
        <f>'11-В'!C42</f>
        <v>29</v>
      </c>
      <c r="C9" s="82">
        <f>'11-В'!C41</f>
        <v>0</v>
      </c>
      <c r="D9" s="83">
        <f t="shared" si="0"/>
        <v>0</v>
      </c>
      <c r="E9" s="82">
        <f>'11-В'!C40</f>
        <v>0</v>
      </c>
      <c r="F9" s="83">
        <f t="shared" si="1"/>
        <v>0</v>
      </c>
      <c r="G9" s="84">
        <f>'11-В'!C39</f>
        <v>19</v>
      </c>
      <c r="H9" s="83">
        <f t="shared" si="2"/>
        <v>0.65517241379310343</v>
      </c>
      <c r="I9" s="82">
        <f>'11-В'!C38</f>
        <v>8</v>
      </c>
      <c r="J9" s="83">
        <f t="shared" si="3"/>
        <v>0.27586206896551724</v>
      </c>
      <c r="K9" s="84">
        <f>'11-В'!C37</f>
        <v>2</v>
      </c>
      <c r="L9" s="85">
        <f t="shared" si="4"/>
        <v>6.8965517241379309E-2</v>
      </c>
      <c r="M9" s="86">
        <f>'11-В'!C36</f>
        <v>0</v>
      </c>
      <c r="N9" s="87">
        <f t="shared" si="5"/>
        <v>0</v>
      </c>
      <c r="O9" s="88" t="s">
        <v>20</v>
      </c>
    </row>
    <row r="10" spans="1:49" x14ac:dyDescent="0.25">
      <c r="A10" s="252"/>
      <c r="B10" s="81">
        <f>'11-Г'!C39</f>
        <v>26</v>
      </c>
      <c r="C10" s="109">
        <f>'11-Г'!C38</f>
        <v>0</v>
      </c>
      <c r="D10" s="110">
        <f t="shared" si="0"/>
        <v>0</v>
      </c>
      <c r="E10" s="109">
        <f>'11-Г'!C37</f>
        <v>0</v>
      </c>
      <c r="F10" s="110">
        <f t="shared" si="1"/>
        <v>0</v>
      </c>
      <c r="G10" s="111">
        <f>'11-Г'!C36</f>
        <v>20</v>
      </c>
      <c r="H10" s="110">
        <f t="shared" si="2"/>
        <v>0.76923076923076927</v>
      </c>
      <c r="I10" s="109">
        <f>'11-Г'!C35</f>
        <v>3</v>
      </c>
      <c r="J10" s="110">
        <f t="shared" si="3"/>
        <v>0.11538461538461539</v>
      </c>
      <c r="K10" s="111">
        <f>'11-Г'!C34</f>
        <v>3</v>
      </c>
      <c r="L10" s="112">
        <f t="shared" si="4"/>
        <v>0.11538461538461539</v>
      </c>
      <c r="M10" s="97">
        <f>'11-Г'!C33</f>
        <v>0</v>
      </c>
      <c r="N10" s="87">
        <f t="shared" si="5"/>
        <v>0</v>
      </c>
      <c r="O10" s="88" t="s">
        <v>46</v>
      </c>
    </row>
    <row r="11" spans="1:49" ht="17.25" thickBot="1" x14ac:dyDescent="0.3">
      <c r="A11" s="253"/>
      <c r="B11" s="67">
        <f>SUM(B7:B10)</f>
        <v>110</v>
      </c>
      <c r="C11" s="68">
        <f>SUM(C7:C10)</f>
        <v>0</v>
      </c>
      <c r="D11" s="69">
        <f t="shared" si="0"/>
        <v>0</v>
      </c>
      <c r="E11" s="68">
        <f>SUM(E7:E10)</f>
        <v>0</v>
      </c>
      <c r="F11" s="69">
        <f>E11/B11</f>
        <v>0</v>
      </c>
      <c r="G11" s="70">
        <f>SUM(G7:G10)</f>
        <v>76</v>
      </c>
      <c r="H11" s="69">
        <f t="shared" si="2"/>
        <v>0.69090909090909092</v>
      </c>
      <c r="I11" s="68">
        <f>SUM(I7:I10)</f>
        <v>26</v>
      </c>
      <c r="J11" s="69">
        <f t="shared" si="3"/>
        <v>0.23636363636363636</v>
      </c>
      <c r="K11" s="70">
        <f>SUM(K7:K10)</f>
        <v>8</v>
      </c>
      <c r="L11" s="71">
        <f t="shared" si="4"/>
        <v>7.2727272727272724E-2</v>
      </c>
      <c r="M11" s="70">
        <f>SUM(M7:M10)</f>
        <v>0</v>
      </c>
      <c r="N11" s="107">
        <f t="shared" si="5"/>
        <v>0</v>
      </c>
      <c r="O11" s="108" t="s">
        <v>30</v>
      </c>
    </row>
    <row r="12" spans="1:49" ht="17.25" thickTop="1" x14ac:dyDescent="0.25">
      <c r="A12" s="254" t="s">
        <v>1</v>
      </c>
      <c r="B12" s="19">
        <f>C12+E12+G12+I12+K12+M12</f>
        <v>179808</v>
      </c>
      <c r="C12" s="20">
        <v>13322</v>
      </c>
      <c r="D12" s="21">
        <f t="shared" si="0"/>
        <v>7.409014059441181E-2</v>
      </c>
      <c r="E12" s="22">
        <v>74275</v>
      </c>
      <c r="F12" s="23">
        <f t="shared" ref="F12:F16" si="6">E12/B12</f>
        <v>0.41307950702972057</v>
      </c>
      <c r="G12" s="20">
        <v>78084</v>
      </c>
      <c r="H12" s="21">
        <f t="shared" si="2"/>
        <v>0.43426321409503471</v>
      </c>
      <c r="I12" s="22">
        <v>9765</v>
      </c>
      <c r="J12" s="23">
        <f t="shared" si="3"/>
        <v>5.4307928457020822E-2</v>
      </c>
      <c r="K12" s="20">
        <v>4205</v>
      </c>
      <c r="L12" s="24">
        <f t="shared" si="4"/>
        <v>2.3386056237764727E-2</v>
      </c>
      <c r="M12" s="25">
        <v>157</v>
      </c>
      <c r="N12" s="26">
        <f t="shared" si="5"/>
        <v>8.7315358604733934E-4</v>
      </c>
      <c r="O12" s="2" t="s">
        <v>31</v>
      </c>
    </row>
    <row r="13" spans="1:49" x14ac:dyDescent="0.25">
      <c r="A13" s="255"/>
      <c r="B13" s="81">
        <f>M13+K13+I13+G13+E13+C13</f>
        <v>11</v>
      </c>
      <c r="C13" s="82">
        <f>'11-А'!D39</f>
        <v>0</v>
      </c>
      <c r="D13" s="83">
        <f t="shared" si="0"/>
        <v>0</v>
      </c>
      <c r="E13" s="82">
        <f>'11-А'!D38</f>
        <v>1</v>
      </c>
      <c r="F13" s="83">
        <f t="shared" si="6"/>
        <v>9.0909090909090912E-2</v>
      </c>
      <c r="G13" s="84">
        <f>'11-А'!D37</f>
        <v>8</v>
      </c>
      <c r="H13" s="83">
        <f t="shared" si="2"/>
        <v>0.72727272727272729</v>
      </c>
      <c r="I13" s="82">
        <f>'11-А'!D36</f>
        <v>2</v>
      </c>
      <c r="J13" s="83">
        <f t="shared" si="3"/>
        <v>0.18181818181818182</v>
      </c>
      <c r="K13" s="84">
        <f>'11-А'!D35</f>
        <v>0</v>
      </c>
      <c r="L13" s="85">
        <f t="shared" si="4"/>
        <v>0</v>
      </c>
      <c r="M13" s="86">
        <f>'11-А'!D34</f>
        <v>0</v>
      </c>
      <c r="N13" s="87">
        <f t="shared" si="5"/>
        <v>0</v>
      </c>
      <c r="O13" s="88" t="s">
        <v>18</v>
      </c>
    </row>
    <row r="14" spans="1:49" x14ac:dyDescent="0.25">
      <c r="A14" s="255"/>
      <c r="B14" s="81">
        <f>C14+E14+G14+I14+K14+M14</f>
        <v>31</v>
      </c>
      <c r="C14" s="82">
        <f>'11-Б'!D45</f>
        <v>0</v>
      </c>
      <c r="D14" s="83">
        <f t="shared" si="0"/>
        <v>0</v>
      </c>
      <c r="E14" s="82">
        <f>'11-Б'!D44</f>
        <v>0</v>
      </c>
      <c r="F14" s="83">
        <f t="shared" si="6"/>
        <v>0</v>
      </c>
      <c r="G14" s="84">
        <f>'11-Б'!D43</f>
        <v>19</v>
      </c>
      <c r="H14" s="83">
        <f t="shared" si="2"/>
        <v>0.61290322580645162</v>
      </c>
      <c r="I14" s="82">
        <f>'11-Б'!D42</f>
        <v>5</v>
      </c>
      <c r="J14" s="83">
        <f t="shared" si="3"/>
        <v>0.16129032258064516</v>
      </c>
      <c r="K14" s="84">
        <f>'11-Б'!D41</f>
        <v>6</v>
      </c>
      <c r="L14" s="85">
        <f t="shared" si="4"/>
        <v>0.19354838709677419</v>
      </c>
      <c r="M14" s="86">
        <f>'11-Б'!D40</f>
        <v>1</v>
      </c>
      <c r="N14" s="87">
        <f t="shared" si="5"/>
        <v>3.2258064516129031E-2</v>
      </c>
      <c r="O14" s="88" t="s">
        <v>19</v>
      </c>
    </row>
    <row r="15" spans="1:49" x14ac:dyDescent="0.25">
      <c r="A15" s="255"/>
      <c r="B15" s="81">
        <f>C15+E15+G15+I15+K15+M15</f>
        <v>0</v>
      </c>
      <c r="C15" s="82">
        <f>'11-В'!D41</f>
        <v>0</v>
      </c>
      <c r="D15" s="83" t="e">
        <f>C15/B15</f>
        <v>#DIV/0!</v>
      </c>
      <c r="E15" s="82">
        <f>'11-В'!D40</f>
        <v>0</v>
      </c>
      <c r="F15" s="83" t="e">
        <f t="shared" si="6"/>
        <v>#DIV/0!</v>
      </c>
      <c r="G15" s="84">
        <f>'11-В'!D39</f>
        <v>0</v>
      </c>
      <c r="H15" s="83" t="e">
        <f t="shared" si="2"/>
        <v>#DIV/0!</v>
      </c>
      <c r="I15" s="82">
        <f>'11-В'!D38</f>
        <v>0</v>
      </c>
      <c r="J15" s="83" t="e">
        <f t="shared" si="3"/>
        <v>#DIV/0!</v>
      </c>
      <c r="K15" s="84">
        <f>'11-В'!D37</f>
        <v>0</v>
      </c>
      <c r="L15" s="85" t="e">
        <f t="shared" si="4"/>
        <v>#DIV/0!</v>
      </c>
      <c r="M15" s="86">
        <f>'11-В'!D36</f>
        <v>0</v>
      </c>
      <c r="N15" s="87" t="e">
        <f t="shared" si="5"/>
        <v>#DIV/0!</v>
      </c>
      <c r="O15" s="88" t="s">
        <v>20</v>
      </c>
    </row>
    <row r="16" spans="1:49" x14ac:dyDescent="0.25">
      <c r="A16" s="255"/>
      <c r="B16" s="125">
        <f>'11-Г'!D39</f>
        <v>10</v>
      </c>
      <c r="C16" s="109">
        <f>'11-Г'!D38</f>
        <v>0</v>
      </c>
      <c r="D16" s="110">
        <f>C16/B16</f>
        <v>0</v>
      </c>
      <c r="E16" s="109">
        <f>'11-Г'!C37</f>
        <v>0</v>
      </c>
      <c r="F16" s="110">
        <f t="shared" si="6"/>
        <v>0</v>
      </c>
      <c r="G16" s="111">
        <f>'11-Г'!D36</f>
        <v>8</v>
      </c>
      <c r="H16" s="110">
        <f t="shared" si="2"/>
        <v>0.8</v>
      </c>
      <c r="I16" s="109">
        <f>'11-Г'!D35</f>
        <v>2</v>
      </c>
      <c r="J16" s="110">
        <f t="shared" si="3"/>
        <v>0.2</v>
      </c>
      <c r="K16" s="111">
        <f>'11-Г'!D34</f>
        <v>0</v>
      </c>
      <c r="L16" s="112">
        <f t="shared" si="4"/>
        <v>0</v>
      </c>
      <c r="M16" s="97">
        <f>'11-Г'!D33</f>
        <v>0</v>
      </c>
      <c r="N16" s="87">
        <f t="shared" si="5"/>
        <v>0</v>
      </c>
      <c r="O16" s="88" t="s">
        <v>46</v>
      </c>
    </row>
    <row r="17" spans="1:15" ht="17.25" thickBot="1" x14ac:dyDescent="0.3">
      <c r="A17" s="256"/>
      <c r="B17" s="67">
        <f>B13+B14+B15</f>
        <v>42</v>
      </c>
      <c r="C17" s="68">
        <f>C13+C14+C15</f>
        <v>0</v>
      </c>
      <c r="D17" s="69">
        <f t="shared" si="0"/>
        <v>0</v>
      </c>
      <c r="E17" s="68">
        <f>E13+E14+E15</f>
        <v>1</v>
      </c>
      <c r="F17" s="69">
        <f>E17/B17</f>
        <v>2.3809523809523808E-2</v>
      </c>
      <c r="G17" s="70">
        <f>G13+G14+G15</f>
        <v>27</v>
      </c>
      <c r="H17" s="69">
        <f t="shared" si="2"/>
        <v>0.6428571428571429</v>
      </c>
      <c r="I17" s="68">
        <f>I13+I14+I15</f>
        <v>7</v>
      </c>
      <c r="J17" s="69">
        <f t="shared" si="3"/>
        <v>0.16666666666666666</v>
      </c>
      <c r="K17" s="70">
        <f>K13+K14+K15</f>
        <v>6</v>
      </c>
      <c r="L17" s="71">
        <f t="shared" si="4"/>
        <v>0.14285714285714285</v>
      </c>
      <c r="M17" s="70">
        <f>M13+M14+M15</f>
        <v>1</v>
      </c>
      <c r="N17" s="107">
        <f t="shared" si="5"/>
        <v>2.3809523809523808E-2</v>
      </c>
      <c r="O17" s="108" t="s">
        <v>30</v>
      </c>
    </row>
    <row r="18" spans="1:15" ht="15.75" thickTop="1" x14ac:dyDescent="0.25"/>
  </sheetData>
  <mergeCells count="8">
    <mergeCell ref="A4:O4"/>
    <mergeCell ref="A6:A11"/>
    <mergeCell ref="A12:A17"/>
    <mergeCell ref="AG1:AW3"/>
    <mergeCell ref="Q1:AF3"/>
    <mergeCell ref="A1:O1"/>
    <mergeCell ref="A2:O2"/>
    <mergeCell ref="A3:O3"/>
  </mergeCells>
  <conditionalFormatting sqref="B6:O11">
    <cfRule type="cellIs" dxfId="1" priority="2" operator="equal">
      <formula>0</formula>
    </cfRule>
  </conditionalFormatting>
  <conditionalFormatting sqref="C12:O17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orientation="landscape" horizontalDpi="1200" verticalDpi="1200" r:id="rId1"/>
  <colBreaks count="2" manualBreakCount="2">
    <brk id="16" max="34" man="1"/>
    <brk id="32" max="34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view="pageBreakPreview" zoomScale="55" zoomScaleNormal="100" zoomScaleSheetLayoutView="55" workbookViewId="0">
      <selection activeCell="M35" sqref="M35"/>
    </sheetView>
  </sheetViews>
  <sheetFormatPr defaultRowHeight="15" x14ac:dyDescent="0.25"/>
  <cols>
    <col min="1" max="1" width="3.85546875" customWidth="1"/>
    <col min="2" max="2" width="4.42578125" customWidth="1"/>
    <col min="3" max="3" width="23.140625" customWidth="1"/>
    <col min="4" max="4" width="6.7109375" customWidth="1"/>
    <col min="5" max="5" width="2.28515625" customWidth="1"/>
    <col min="6" max="6" width="3.85546875" customWidth="1"/>
    <col min="7" max="7" width="4.42578125" customWidth="1"/>
    <col min="8" max="8" width="23.140625" customWidth="1"/>
    <col min="9" max="9" width="6.7109375" customWidth="1"/>
    <col min="10" max="10" width="2.28515625" customWidth="1"/>
    <col min="11" max="11" width="3.85546875" customWidth="1"/>
    <col min="12" max="12" width="4.42578125" customWidth="1"/>
    <col min="13" max="13" width="23.140625" customWidth="1"/>
    <col min="14" max="14" width="6.7109375" customWidth="1"/>
  </cols>
  <sheetData>
    <row r="1" spans="1:14" ht="114" customHeight="1" x14ac:dyDescent="0.3">
      <c r="A1" s="259" t="s">
        <v>197</v>
      </c>
      <c r="B1" s="259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3" spans="1:14" s="178" customFormat="1" ht="18.95" customHeight="1" x14ac:dyDescent="0.25">
      <c r="A3" s="177" t="s">
        <v>195</v>
      </c>
      <c r="B3" s="184"/>
      <c r="C3" s="184" t="s">
        <v>193</v>
      </c>
      <c r="D3" s="184" t="s">
        <v>194</v>
      </c>
      <c r="F3" s="177" t="s">
        <v>195</v>
      </c>
      <c r="G3" s="177"/>
      <c r="H3" s="177" t="s">
        <v>193</v>
      </c>
      <c r="I3" s="177" t="s">
        <v>194</v>
      </c>
      <c r="K3" s="177" t="s">
        <v>36</v>
      </c>
      <c r="L3" s="177"/>
      <c r="M3" s="177" t="s">
        <v>193</v>
      </c>
      <c r="N3" s="177" t="s">
        <v>194</v>
      </c>
    </row>
    <row r="4" spans="1:14" ht="18.95" customHeight="1" x14ac:dyDescent="0.25">
      <c r="A4" s="183">
        <v>1</v>
      </c>
      <c r="B4" s="171" t="s">
        <v>18</v>
      </c>
      <c r="C4" s="172" t="s">
        <v>80</v>
      </c>
      <c r="D4" s="173">
        <v>197.5</v>
      </c>
      <c r="E4" s="180"/>
      <c r="F4" s="179">
        <v>38</v>
      </c>
      <c r="G4" s="171" t="s">
        <v>19</v>
      </c>
      <c r="H4" s="172" t="s">
        <v>117</v>
      </c>
      <c r="I4" s="173">
        <v>178</v>
      </c>
      <c r="J4" s="180"/>
      <c r="K4" s="179">
        <v>75</v>
      </c>
      <c r="L4" s="171" t="s">
        <v>18</v>
      </c>
      <c r="M4" s="172" t="s">
        <v>66</v>
      </c>
      <c r="N4" s="173">
        <v>166.5</v>
      </c>
    </row>
    <row r="5" spans="1:14" ht="18.95" customHeight="1" x14ac:dyDescent="0.25">
      <c r="A5" s="183">
        <v>2</v>
      </c>
      <c r="B5" s="171" t="s">
        <v>20</v>
      </c>
      <c r="C5" s="172" t="s">
        <v>138</v>
      </c>
      <c r="D5" s="173">
        <v>196.5</v>
      </c>
      <c r="E5" s="180"/>
      <c r="F5" s="179">
        <v>39</v>
      </c>
      <c r="G5" s="171" t="s">
        <v>20</v>
      </c>
      <c r="H5" s="172" t="s">
        <v>144</v>
      </c>
      <c r="I5" s="173">
        <v>178</v>
      </c>
      <c r="J5" s="180"/>
      <c r="K5" s="179">
        <v>76</v>
      </c>
      <c r="L5" s="171" t="s">
        <v>46</v>
      </c>
      <c r="M5" s="174" t="s">
        <v>156</v>
      </c>
      <c r="N5" s="175">
        <v>166.5</v>
      </c>
    </row>
    <row r="6" spans="1:14" ht="18.95" customHeight="1" x14ac:dyDescent="0.25">
      <c r="A6" s="183">
        <v>3</v>
      </c>
      <c r="B6" s="171" t="s">
        <v>20</v>
      </c>
      <c r="C6" s="172" t="s">
        <v>143</v>
      </c>
      <c r="D6" s="173">
        <v>195.5</v>
      </c>
      <c r="E6" s="180"/>
      <c r="F6" s="179">
        <v>40</v>
      </c>
      <c r="G6" s="171" t="s">
        <v>46</v>
      </c>
      <c r="H6" s="174" t="s">
        <v>159</v>
      </c>
      <c r="I6" s="175">
        <v>177.5</v>
      </c>
      <c r="J6" s="180"/>
      <c r="K6" s="179">
        <v>77</v>
      </c>
      <c r="L6" s="171" t="s">
        <v>19</v>
      </c>
      <c r="M6" s="172" t="s">
        <v>105</v>
      </c>
      <c r="N6" s="173">
        <v>166</v>
      </c>
    </row>
    <row r="7" spans="1:14" ht="18.95" customHeight="1" x14ac:dyDescent="0.25">
      <c r="A7" s="183">
        <v>4</v>
      </c>
      <c r="B7" s="171" t="s">
        <v>46</v>
      </c>
      <c r="C7" s="174" t="s">
        <v>174</v>
      </c>
      <c r="D7" s="175">
        <v>195.5</v>
      </c>
      <c r="E7" s="180"/>
      <c r="F7" s="179">
        <v>41</v>
      </c>
      <c r="G7" s="171" t="s">
        <v>19</v>
      </c>
      <c r="H7" s="172" t="s">
        <v>100</v>
      </c>
      <c r="I7" s="173">
        <v>177</v>
      </c>
      <c r="J7" s="180"/>
      <c r="K7" s="179">
        <v>78</v>
      </c>
      <c r="L7" s="171" t="s">
        <v>19</v>
      </c>
      <c r="M7" s="172" t="s">
        <v>106</v>
      </c>
      <c r="N7" s="173">
        <v>166</v>
      </c>
    </row>
    <row r="8" spans="1:14" ht="18.95" customHeight="1" x14ac:dyDescent="0.25">
      <c r="A8" s="183">
        <v>5</v>
      </c>
      <c r="B8" s="171" t="s">
        <v>46</v>
      </c>
      <c r="C8" s="174" t="s">
        <v>172</v>
      </c>
      <c r="D8" s="175">
        <v>192.5</v>
      </c>
      <c r="E8" s="180"/>
      <c r="F8" s="179">
        <v>42</v>
      </c>
      <c r="G8" s="171" t="s">
        <v>46</v>
      </c>
      <c r="H8" s="174" t="s">
        <v>168</v>
      </c>
      <c r="I8" s="175">
        <v>177</v>
      </c>
      <c r="J8" s="180"/>
      <c r="K8" s="179">
        <v>79</v>
      </c>
      <c r="L8" s="171" t="s">
        <v>18</v>
      </c>
      <c r="M8" s="172" t="s">
        <v>64</v>
      </c>
      <c r="N8" s="173">
        <v>165.5</v>
      </c>
    </row>
    <row r="9" spans="1:14" ht="18.95" customHeight="1" x14ac:dyDescent="0.25">
      <c r="A9" s="183">
        <v>6</v>
      </c>
      <c r="B9" s="171" t="s">
        <v>19</v>
      </c>
      <c r="C9" s="172" t="s">
        <v>109</v>
      </c>
      <c r="D9" s="173">
        <v>192</v>
      </c>
      <c r="E9" s="180"/>
      <c r="F9" s="179">
        <v>43</v>
      </c>
      <c r="G9" s="171" t="s">
        <v>19</v>
      </c>
      <c r="H9" s="172" t="s">
        <v>101</v>
      </c>
      <c r="I9" s="173">
        <v>176</v>
      </c>
      <c r="J9" s="180"/>
      <c r="K9" s="179">
        <v>80</v>
      </c>
      <c r="L9" s="171" t="s">
        <v>18</v>
      </c>
      <c r="M9" s="172" t="s">
        <v>72</v>
      </c>
      <c r="N9" s="173">
        <v>165.5</v>
      </c>
    </row>
    <row r="10" spans="1:14" ht="18.95" customHeight="1" x14ac:dyDescent="0.25">
      <c r="A10" s="183">
        <v>7</v>
      </c>
      <c r="B10" s="171" t="s">
        <v>46</v>
      </c>
      <c r="C10" s="174" t="s">
        <v>169</v>
      </c>
      <c r="D10" s="175">
        <v>191.5</v>
      </c>
      <c r="E10" s="180"/>
      <c r="F10" s="179">
        <v>44</v>
      </c>
      <c r="G10" s="171" t="s">
        <v>20</v>
      </c>
      <c r="H10" s="172" t="s">
        <v>136</v>
      </c>
      <c r="I10" s="173">
        <v>176</v>
      </c>
      <c r="J10" s="180"/>
      <c r="K10" s="179">
        <v>81</v>
      </c>
      <c r="L10" s="171" t="s">
        <v>18</v>
      </c>
      <c r="M10" s="172" t="s">
        <v>69</v>
      </c>
      <c r="N10" s="173">
        <v>165</v>
      </c>
    </row>
    <row r="11" spans="1:14" ht="18.95" customHeight="1" x14ac:dyDescent="0.25">
      <c r="A11" s="183">
        <v>8</v>
      </c>
      <c r="B11" s="171" t="s">
        <v>18</v>
      </c>
      <c r="C11" s="172" t="s">
        <v>73</v>
      </c>
      <c r="D11" s="173">
        <v>190.5</v>
      </c>
      <c r="E11" s="180"/>
      <c r="F11" s="179">
        <v>45</v>
      </c>
      <c r="G11" s="171" t="s">
        <v>46</v>
      </c>
      <c r="H11" s="174" t="s">
        <v>163</v>
      </c>
      <c r="I11" s="175">
        <v>175.5</v>
      </c>
      <c r="J11" s="180"/>
      <c r="K11" s="179">
        <v>82</v>
      </c>
      <c r="L11" s="171" t="s">
        <v>18</v>
      </c>
      <c r="M11" s="172" t="s">
        <v>81</v>
      </c>
      <c r="N11" s="173">
        <v>165</v>
      </c>
    </row>
    <row r="12" spans="1:14" ht="18.95" customHeight="1" x14ac:dyDescent="0.25">
      <c r="A12" s="183">
        <v>9</v>
      </c>
      <c r="B12" s="171" t="s">
        <v>20</v>
      </c>
      <c r="C12" s="172" t="s">
        <v>128</v>
      </c>
      <c r="D12" s="173">
        <v>189</v>
      </c>
      <c r="E12" s="180"/>
      <c r="F12" s="179">
        <v>46</v>
      </c>
      <c r="G12" s="171" t="s">
        <v>18</v>
      </c>
      <c r="H12" s="172" t="s">
        <v>65</v>
      </c>
      <c r="I12" s="173">
        <v>175</v>
      </c>
      <c r="J12" s="180"/>
      <c r="K12" s="179">
        <v>83</v>
      </c>
      <c r="L12" s="171" t="s">
        <v>19</v>
      </c>
      <c r="M12" s="172" t="s">
        <v>119</v>
      </c>
      <c r="N12" s="173">
        <v>165</v>
      </c>
    </row>
    <row r="13" spans="1:14" ht="18.95" customHeight="1" x14ac:dyDescent="0.25">
      <c r="A13" s="183">
        <v>10</v>
      </c>
      <c r="B13" s="171" t="s">
        <v>20</v>
      </c>
      <c r="C13" s="172" t="s">
        <v>148</v>
      </c>
      <c r="D13" s="173">
        <v>189</v>
      </c>
      <c r="E13" s="180"/>
      <c r="F13" s="179">
        <v>47</v>
      </c>
      <c r="G13" s="171" t="s">
        <v>20</v>
      </c>
      <c r="H13" s="172" t="s">
        <v>137</v>
      </c>
      <c r="I13" s="173">
        <v>175</v>
      </c>
      <c r="J13" s="180"/>
      <c r="K13" s="179">
        <v>84</v>
      </c>
      <c r="L13" s="171" t="s">
        <v>18</v>
      </c>
      <c r="M13" s="172" t="s">
        <v>62</v>
      </c>
      <c r="N13" s="173">
        <v>164.5</v>
      </c>
    </row>
    <row r="14" spans="1:14" ht="18.95" customHeight="1" x14ac:dyDescent="0.25">
      <c r="A14" s="183">
        <v>11</v>
      </c>
      <c r="B14" s="171" t="s">
        <v>19</v>
      </c>
      <c r="C14" s="172" t="s">
        <v>113</v>
      </c>
      <c r="D14" s="173">
        <v>188.5</v>
      </c>
      <c r="E14" s="180"/>
      <c r="F14" s="179">
        <v>48</v>
      </c>
      <c r="G14" s="171" t="s">
        <v>20</v>
      </c>
      <c r="H14" s="172" t="s">
        <v>140</v>
      </c>
      <c r="I14" s="173">
        <v>175</v>
      </c>
      <c r="J14" s="180"/>
      <c r="K14" s="179">
        <v>85</v>
      </c>
      <c r="L14" s="171" t="s">
        <v>46</v>
      </c>
      <c r="M14" s="174" t="s">
        <v>157</v>
      </c>
      <c r="N14" s="175">
        <v>164.5</v>
      </c>
    </row>
    <row r="15" spans="1:14" ht="18.95" customHeight="1" x14ac:dyDescent="0.25">
      <c r="A15" s="183">
        <v>12</v>
      </c>
      <c r="B15" s="171" t="s">
        <v>18</v>
      </c>
      <c r="C15" s="172" t="s">
        <v>77</v>
      </c>
      <c r="D15" s="173">
        <v>187.5</v>
      </c>
      <c r="E15" s="180"/>
      <c r="F15" s="179">
        <v>49</v>
      </c>
      <c r="G15" s="171" t="s">
        <v>46</v>
      </c>
      <c r="H15" s="174" t="s">
        <v>162</v>
      </c>
      <c r="I15" s="175">
        <v>175</v>
      </c>
      <c r="J15" s="180"/>
      <c r="K15" s="179">
        <v>86</v>
      </c>
      <c r="L15" s="171" t="s">
        <v>18</v>
      </c>
      <c r="M15" s="172" t="s">
        <v>74</v>
      </c>
      <c r="N15" s="173">
        <v>164</v>
      </c>
    </row>
    <row r="16" spans="1:14" ht="18.95" customHeight="1" x14ac:dyDescent="0.25">
      <c r="A16" s="183">
        <v>13</v>
      </c>
      <c r="B16" s="171" t="s">
        <v>46</v>
      </c>
      <c r="C16" s="174" t="s">
        <v>158</v>
      </c>
      <c r="D16" s="175">
        <v>187.5</v>
      </c>
      <c r="E16" s="180"/>
      <c r="F16" s="179">
        <v>50</v>
      </c>
      <c r="G16" s="171" t="s">
        <v>18</v>
      </c>
      <c r="H16" s="172" t="s">
        <v>68</v>
      </c>
      <c r="I16" s="173">
        <v>174.5</v>
      </c>
      <c r="J16" s="180"/>
      <c r="K16" s="179">
        <v>87</v>
      </c>
      <c r="L16" s="171" t="s">
        <v>20</v>
      </c>
      <c r="M16" s="172" t="s">
        <v>139</v>
      </c>
      <c r="N16" s="173">
        <v>164</v>
      </c>
    </row>
    <row r="17" spans="1:14" ht="18.95" customHeight="1" x14ac:dyDescent="0.25">
      <c r="A17" s="183">
        <v>14</v>
      </c>
      <c r="B17" s="171" t="s">
        <v>20</v>
      </c>
      <c r="C17" s="172" t="s">
        <v>125</v>
      </c>
      <c r="D17" s="173">
        <v>187</v>
      </c>
      <c r="E17" s="180"/>
      <c r="F17" s="179">
        <v>51</v>
      </c>
      <c r="G17" s="171" t="s">
        <v>46</v>
      </c>
      <c r="H17" s="174" t="s">
        <v>179</v>
      </c>
      <c r="I17" s="175">
        <v>174.5</v>
      </c>
      <c r="J17" s="180"/>
      <c r="K17" s="179">
        <v>88</v>
      </c>
      <c r="L17" s="171" t="s">
        <v>46</v>
      </c>
      <c r="M17" s="174" t="s">
        <v>160</v>
      </c>
      <c r="N17" s="175">
        <v>164</v>
      </c>
    </row>
    <row r="18" spans="1:14" ht="18.95" customHeight="1" x14ac:dyDescent="0.25">
      <c r="A18" s="183">
        <v>15</v>
      </c>
      <c r="B18" s="171" t="s">
        <v>18</v>
      </c>
      <c r="C18" s="172" t="s">
        <v>78</v>
      </c>
      <c r="D18" s="173">
        <v>186.5</v>
      </c>
      <c r="E18" s="180"/>
      <c r="F18" s="179">
        <v>52</v>
      </c>
      <c r="G18" s="171" t="s">
        <v>18</v>
      </c>
      <c r="H18" s="172" t="s">
        <v>63</v>
      </c>
      <c r="I18" s="173">
        <v>174</v>
      </c>
      <c r="J18" s="180"/>
      <c r="K18" s="179">
        <v>89</v>
      </c>
      <c r="L18" s="171" t="s">
        <v>46</v>
      </c>
      <c r="M18" s="174" t="s">
        <v>164</v>
      </c>
      <c r="N18" s="175">
        <v>164</v>
      </c>
    </row>
    <row r="19" spans="1:14" ht="18.95" customHeight="1" x14ac:dyDescent="0.25">
      <c r="A19" s="183">
        <v>16</v>
      </c>
      <c r="B19" s="171" t="s">
        <v>20</v>
      </c>
      <c r="C19" s="172" t="s">
        <v>152</v>
      </c>
      <c r="D19" s="173">
        <v>186.5</v>
      </c>
      <c r="E19" s="180"/>
      <c r="F19" s="179">
        <v>53</v>
      </c>
      <c r="G19" s="171" t="s">
        <v>20</v>
      </c>
      <c r="H19" s="172" t="s">
        <v>146</v>
      </c>
      <c r="I19" s="173">
        <v>174</v>
      </c>
      <c r="J19" s="180"/>
      <c r="K19" s="179">
        <v>90</v>
      </c>
      <c r="L19" s="171" t="s">
        <v>19</v>
      </c>
      <c r="M19" s="172" t="s">
        <v>97</v>
      </c>
      <c r="N19" s="173">
        <v>163</v>
      </c>
    </row>
    <row r="20" spans="1:14" ht="18.95" customHeight="1" x14ac:dyDescent="0.25">
      <c r="A20" s="183">
        <v>17</v>
      </c>
      <c r="B20" s="171" t="s">
        <v>18</v>
      </c>
      <c r="C20" s="172" t="s">
        <v>71</v>
      </c>
      <c r="D20" s="173">
        <v>185</v>
      </c>
      <c r="E20" s="180"/>
      <c r="F20" s="179">
        <v>54</v>
      </c>
      <c r="G20" s="171" t="s">
        <v>46</v>
      </c>
      <c r="H20" s="174" t="s">
        <v>178</v>
      </c>
      <c r="I20" s="175">
        <v>174</v>
      </c>
      <c r="J20" s="180"/>
      <c r="K20" s="179">
        <v>91</v>
      </c>
      <c r="L20" s="171" t="s">
        <v>46</v>
      </c>
      <c r="M20" s="174" t="s">
        <v>175</v>
      </c>
      <c r="N20" s="175">
        <v>163</v>
      </c>
    </row>
    <row r="21" spans="1:14" ht="18.95" customHeight="1" x14ac:dyDescent="0.25">
      <c r="A21" s="183">
        <v>18</v>
      </c>
      <c r="B21" s="171" t="s">
        <v>19</v>
      </c>
      <c r="C21" s="172" t="s">
        <v>120</v>
      </c>
      <c r="D21" s="173">
        <v>185</v>
      </c>
      <c r="E21" s="180"/>
      <c r="F21" s="179">
        <v>55</v>
      </c>
      <c r="G21" s="171" t="s">
        <v>20</v>
      </c>
      <c r="H21" s="172" t="s">
        <v>151</v>
      </c>
      <c r="I21" s="173">
        <v>173</v>
      </c>
      <c r="J21" s="180"/>
      <c r="K21" s="179">
        <v>92</v>
      </c>
      <c r="L21" s="171" t="s">
        <v>19</v>
      </c>
      <c r="M21" s="172" t="s">
        <v>124</v>
      </c>
      <c r="N21" s="173">
        <v>162.5</v>
      </c>
    </row>
    <row r="22" spans="1:14" ht="18.95" customHeight="1" x14ac:dyDescent="0.25">
      <c r="A22" s="183">
        <v>19</v>
      </c>
      <c r="B22" s="171" t="s">
        <v>18</v>
      </c>
      <c r="C22" s="172" t="s">
        <v>83</v>
      </c>
      <c r="D22" s="173">
        <v>183.5</v>
      </c>
      <c r="E22" s="180"/>
      <c r="F22" s="179">
        <v>56</v>
      </c>
      <c r="G22" s="171" t="s">
        <v>20</v>
      </c>
      <c r="H22" s="172" t="s">
        <v>135</v>
      </c>
      <c r="I22" s="173">
        <v>172.5</v>
      </c>
      <c r="J22" s="180"/>
      <c r="K22" s="179">
        <v>93</v>
      </c>
      <c r="L22" s="171" t="s">
        <v>20</v>
      </c>
      <c r="M22" s="172" t="s">
        <v>130</v>
      </c>
      <c r="N22" s="173">
        <v>162.5</v>
      </c>
    </row>
    <row r="23" spans="1:14" ht="18.95" customHeight="1" x14ac:dyDescent="0.25">
      <c r="A23" s="183">
        <v>20</v>
      </c>
      <c r="B23" s="171" t="s">
        <v>20</v>
      </c>
      <c r="C23" s="172" t="s">
        <v>150</v>
      </c>
      <c r="D23" s="173">
        <v>183.5</v>
      </c>
      <c r="E23" s="180"/>
      <c r="F23" s="179">
        <v>57</v>
      </c>
      <c r="G23" s="171" t="s">
        <v>20</v>
      </c>
      <c r="H23" s="172" t="s">
        <v>134</v>
      </c>
      <c r="I23" s="173">
        <v>171.5</v>
      </c>
      <c r="J23" s="180"/>
      <c r="K23" s="179">
        <v>94</v>
      </c>
      <c r="L23" s="171" t="s">
        <v>20</v>
      </c>
      <c r="M23" s="172" t="s">
        <v>153</v>
      </c>
      <c r="N23" s="173">
        <v>162.5</v>
      </c>
    </row>
    <row r="24" spans="1:14" ht="18.95" customHeight="1" x14ac:dyDescent="0.25">
      <c r="A24" s="183">
        <v>21</v>
      </c>
      <c r="B24" s="171" t="s">
        <v>18</v>
      </c>
      <c r="C24" s="172" t="s">
        <v>75</v>
      </c>
      <c r="D24" s="173">
        <v>183</v>
      </c>
      <c r="E24" s="180"/>
      <c r="F24" s="179">
        <v>58</v>
      </c>
      <c r="G24" s="171" t="s">
        <v>46</v>
      </c>
      <c r="H24" s="174" t="s">
        <v>161</v>
      </c>
      <c r="I24" s="175">
        <v>170.5</v>
      </c>
      <c r="J24" s="180"/>
      <c r="K24" s="179">
        <v>95</v>
      </c>
      <c r="L24" s="171" t="s">
        <v>46</v>
      </c>
      <c r="M24" s="174" t="s">
        <v>173</v>
      </c>
      <c r="N24" s="175">
        <v>162.5</v>
      </c>
    </row>
    <row r="25" spans="1:14" ht="18.95" customHeight="1" x14ac:dyDescent="0.25">
      <c r="A25" s="183">
        <v>22</v>
      </c>
      <c r="B25" s="171" t="s">
        <v>18</v>
      </c>
      <c r="C25" s="172" t="s">
        <v>76</v>
      </c>
      <c r="D25" s="173">
        <v>183</v>
      </c>
      <c r="E25" s="180"/>
      <c r="F25" s="179">
        <v>59</v>
      </c>
      <c r="G25" s="171" t="s">
        <v>19</v>
      </c>
      <c r="H25" s="172" t="s">
        <v>94</v>
      </c>
      <c r="I25" s="176">
        <v>170</v>
      </c>
      <c r="J25" s="180"/>
      <c r="K25" s="179">
        <v>96</v>
      </c>
      <c r="L25" s="171" t="s">
        <v>19</v>
      </c>
      <c r="M25" s="172" t="s">
        <v>114</v>
      </c>
      <c r="N25" s="173">
        <v>161.5</v>
      </c>
    </row>
    <row r="26" spans="1:14" ht="18.95" customHeight="1" x14ac:dyDescent="0.25">
      <c r="A26" s="183">
        <v>23</v>
      </c>
      <c r="B26" s="171" t="s">
        <v>20</v>
      </c>
      <c r="C26" s="172" t="s">
        <v>132</v>
      </c>
      <c r="D26" s="173">
        <v>183</v>
      </c>
      <c r="E26" s="180"/>
      <c r="F26" s="179">
        <v>60</v>
      </c>
      <c r="G26" s="171" t="s">
        <v>19</v>
      </c>
      <c r="H26" s="172" t="s">
        <v>122</v>
      </c>
      <c r="I26" s="173">
        <v>170</v>
      </c>
      <c r="J26" s="180"/>
      <c r="K26" s="179">
        <v>97</v>
      </c>
      <c r="L26" s="171" t="s">
        <v>19</v>
      </c>
      <c r="M26" s="172" t="s">
        <v>95</v>
      </c>
      <c r="N26" s="173">
        <v>161</v>
      </c>
    </row>
    <row r="27" spans="1:14" ht="18.95" customHeight="1" x14ac:dyDescent="0.25">
      <c r="A27" s="183">
        <v>24</v>
      </c>
      <c r="B27" s="171" t="s">
        <v>18</v>
      </c>
      <c r="C27" s="172" t="s">
        <v>67</v>
      </c>
      <c r="D27" s="173">
        <v>182.5</v>
      </c>
      <c r="E27" s="180"/>
      <c r="F27" s="179">
        <v>61</v>
      </c>
      <c r="G27" s="171" t="s">
        <v>20</v>
      </c>
      <c r="H27" s="172" t="s">
        <v>127</v>
      </c>
      <c r="I27" s="173">
        <v>170</v>
      </c>
      <c r="J27" s="180"/>
      <c r="K27" s="179">
        <v>98</v>
      </c>
      <c r="L27" s="171" t="s">
        <v>19</v>
      </c>
      <c r="M27" s="172" t="s">
        <v>115</v>
      </c>
      <c r="N27" s="173">
        <v>161</v>
      </c>
    </row>
    <row r="28" spans="1:14" ht="18.95" customHeight="1" x14ac:dyDescent="0.25">
      <c r="A28" s="183">
        <v>25</v>
      </c>
      <c r="B28" s="171" t="s">
        <v>18</v>
      </c>
      <c r="C28" s="172" t="s">
        <v>84</v>
      </c>
      <c r="D28" s="173">
        <v>182.5</v>
      </c>
      <c r="E28" s="180"/>
      <c r="F28" s="179">
        <v>62</v>
      </c>
      <c r="G28" s="171" t="s">
        <v>46</v>
      </c>
      <c r="H28" s="174" t="s">
        <v>165</v>
      </c>
      <c r="I28" s="175">
        <v>170</v>
      </c>
      <c r="J28" s="180"/>
      <c r="K28" s="179">
        <v>99</v>
      </c>
      <c r="L28" s="171" t="s">
        <v>19</v>
      </c>
      <c r="M28" s="172" t="s">
        <v>103</v>
      </c>
      <c r="N28" s="173">
        <v>160.5</v>
      </c>
    </row>
    <row r="29" spans="1:14" ht="18.95" customHeight="1" x14ac:dyDescent="0.25">
      <c r="A29" s="183">
        <v>26</v>
      </c>
      <c r="B29" s="171" t="s">
        <v>46</v>
      </c>
      <c r="C29" s="174" t="s">
        <v>177</v>
      </c>
      <c r="D29" s="175">
        <v>182.5</v>
      </c>
      <c r="E29" s="180"/>
      <c r="F29" s="179">
        <v>63</v>
      </c>
      <c r="G29" s="171" t="s">
        <v>20</v>
      </c>
      <c r="H29" s="172" t="s">
        <v>142</v>
      </c>
      <c r="I29" s="173">
        <v>169.5</v>
      </c>
      <c r="J29" s="180"/>
      <c r="K29" s="179">
        <v>100</v>
      </c>
      <c r="L29" s="171" t="s">
        <v>19</v>
      </c>
      <c r="M29" s="172" t="s">
        <v>108</v>
      </c>
      <c r="N29" s="173">
        <v>160</v>
      </c>
    </row>
    <row r="30" spans="1:14" ht="18.95" customHeight="1" x14ac:dyDescent="0.25">
      <c r="A30" s="183">
        <v>27</v>
      </c>
      <c r="B30" s="171" t="s">
        <v>19</v>
      </c>
      <c r="C30" s="172" t="s">
        <v>112</v>
      </c>
      <c r="D30" s="173">
        <v>182</v>
      </c>
      <c r="E30" s="180"/>
      <c r="F30" s="179">
        <v>64</v>
      </c>
      <c r="G30" s="171" t="s">
        <v>18</v>
      </c>
      <c r="H30" s="172" t="s">
        <v>70</v>
      </c>
      <c r="I30" s="173">
        <v>169</v>
      </c>
      <c r="J30" s="180"/>
      <c r="K30" s="179">
        <v>101</v>
      </c>
      <c r="L30" s="171" t="s">
        <v>20</v>
      </c>
      <c r="M30" s="172" t="s">
        <v>129</v>
      </c>
      <c r="N30" s="173">
        <v>160</v>
      </c>
    </row>
    <row r="31" spans="1:14" ht="18.95" customHeight="1" x14ac:dyDescent="0.25">
      <c r="A31" s="183">
        <v>28</v>
      </c>
      <c r="B31" s="171" t="s">
        <v>19</v>
      </c>
      <c r="C31" s="172" t="s">
        <v>96</v>
      </c>
      <c r="D31" s="173">
        <v>181</v>
      </c>
      <c r="E31" s="180"/>
      <c r="F31" s="179">
        <v>65</v>
      </c>
      <c r="G31" s="171" t="s">
        <v>18</v>
      </c>
      <c r="H31" s="172" t="s">
        <v>82</v>
      </c>
      <c r="I31" s="173">
        <v>169</v>
      </c>
      <c r="J31" s="180"/>
      <c r="K31" s="179">
        <v>102</v>
      </c>
      <c r="L31" s="171" t="s">
        <v>19</v>
      </c>
      <c r="M31" s="172" t="s">
        <v>118</v>
      </c>
      <c r="N31" s="173">
        <v>159.5</v>
      </c>
    </row>
    <row r="32" spans="1:14" ht="18.95" customHeight="1" x14ac:dyDescent="0.25">
      <c r="A32" s="183">
        <v>29</v>
      </c>
      <c r="B32" s="171" t="s">
        <v>19</v>
      </c>
      <c r="C32" s="172" t="s">
        <v>110</v>
      </c>
      <c r="D32" s="173">
        <v>181</v>
      </c>
      <c r="E32" s="180"/>
      <c r="F32" s="179">
        <v>66</v>
      </c>
      <c r="G32" s="171" t="s">
        <v>19</v>
      </c>
      <c r="H32" s="172" t="s">
        <v>98</v>
      </c>
      <c r="I32" s="173">
        <v>169</v>
      </c>
      <c r="J32" s="180"/>
      <c r="K32" s="179">
        <v>103</v>
      </c>
      <c r="L32" s="171" t="s">
        <v>20</v>
      </c>
      <c r="M32" s="172" t="s">
        <v>145</v>
      </c>
      <c r="N32" s="173">
        <v>159.5</v>
      </c>
    </row>
    <row r="33" spans="1:14" ht="18.95" customHeight="1" x14ac:dyDescent="0.25">
      <c r="A33" s="183">
        <v>30</v>
      </c>
      <c r="B33" s="171" t="s">
        <v>19</v>
      </c>
      <c r="C33" s="172" t="s">
        <v>111</v>
      </c>
      <c r="D33" s="173">
        <v>181</v>
      </c>
      <c r="E33" s="180"/>
      <c r="F33" s="179">
        <v>67</v>
      </c>
      <c r="G33" s="171" t="s">
        <v>19</v>
      </c>
      <c r="H33" s="172" t="s">
        <v>102</v>
      </c>
      <c r="I33" s="173">
        <v>169</v>
      </c>
      <c r="J33" s="180"/>
      <c r="K33" s="179">
        <v>104</v>
      </c>
      <c r="L33" s="171" t="s">
        <v>46</v>
      </c>
      <c r="M33" s="174" t="s">
        <v>155</v>
      </c>
      <c r="N33" s="175">
        <v>159.5</v>
      </c>
    </row>
    <row r="34" spans="1:14" ht="18.95" customHeight="1" x14ac:dyDescent="0.25">
      <c r="A34" s="183">
        <v>31</v>
      </c>
      <c r="B34" s="171" t="s">
        <v>20</v>
      </c>
      <c r="C34" s="172" t="s">
        <v>126</v>
      </c>
      <c r="D34" s="173">
        <v>181</v>
      </c>
      <c r="E34" s="180"/>
      <c r="F34" s="179">
        <v>68</v>
      </c>
      <c r="G34" s="171" t="s">
        <v>46</v>
      </c>
      <c r="H34" s="174" t="s">
        <v>167</v>
      </c>
      <c r="I34" s="175">
        <v>169</v>
      </c>
      <c r="J34" s="180"/>
      <c r="K34" s="179">
        <v>105</v>
      </c>
      <c r="L34" s="171" t="s">
        <v>18</v>
      </c>
      <c r="M34" s="172" t="s">
        <v>85</v>
      </c>
      <c r="N34" s="173">
        <v>159</v>
      </c>
    </row>
    <row r="35" spans="1:14" ht="18.95" customHeight="1" x14ac:dyDescent="0.25">
      <c r="A35" s="183">
        <v>32</v>
      </c>
      <c r="B35" s="171" t="s">
        <v>20</v>
      </c>
      <c r="C35" s="172" t="s">
        <v>141</v>
      </c>
      <c r="D35" s="173">
        <v>181</v>
      </c>
      <c r="E35" s="180"/>
      <c r="F35" s="179">
        <v>69</v>
      </c>
      <c r="G35" s="171" t="s">
        <v>46</v>
      </c>
      <c r="H35" s="174" t="s">
        <v>176</v>
      </c>
      <c r="I35" s="175">
        <v>169</v>
      </c>
      <c r="J35" s="180"/>
      <c r="K35" s="179">
        <v>106</v>
      </c>
      <c r="L35" s="171" t="s">
        <v>20</v>
      </c>
      <c r="M35" s="172" t="s">
        <v>133</v>
      </c>
      <c r="N35" s="173">
        <v>159</v>
      </c>
    </row>
    <row r="36" spans="1:14" ht="18.95" customHeight="1" x14ac:dyDescent="0.25">
      <c r="A36" s="183">
        <v>33</v>
      </c>
      <c r="B36" s="171" t="s">
        <v>46</v>
      </c>
      <c r="C36" s="174" t="s">
        <v>166</v>
      </c>
      <c r="D36" s="175">
        <v>181</v>
      </c>
      <c r="E36" s="180"/>
      <c r="F36" s="179">
        <v>70</v>
      </c>
      <c r="G36" s="171" t="s">
        <v>19</v>
      </c>
      <c r="H36" s="172" t="s">
        <v>99</v>
      </c>
      <c r="I36" s="173">
        <v>168</v>
      </c>
      <c r="J36" s="180"/>
      <c r="K36" s="179">
        <v>107</v>
      </c>
      <c r="L36" s="171" t="s">
        <v>46</v>
      </c>
      <c r="M36" s="174" t="s">
        <v>171</v>
      </c>
      <c r="N36" s="175">
        <v>158.5</v>
      </c>
    </row>
    <row r="37" spans="1:14" ht="18.95" customHeight="1" x14ac:dyDescent="0.25">
      <c r="A37" s="183">
        <v>34</v>
      </c>
      <c r="B37" s="171" t="s">
        <v>19</v>
      </c>
      <c r="C37" s="172" t="s">
        <v>107</v>
      </c>
      <c r="D37" s="173">
        <v>180.5</v>
      </c>
      <c r="E37" s="180"/>
      <c r="F37" s="179">
        <v>71</v>
      </c>
      <c r="G37" s="171" t="s">
        <v>20</v>
      </c>
      <c r="H37" s="172" t="s">
        <v>149</v>
      </c>
      <c r="I37" s="173">
        <v>168</v>
      </c>
      <c r="J37" s="180"/>
      <c r="K37" s="179">
        <v>108</v>
      </c>
      <c r="L37" s="171" t="s">
        <v>19</v>
      </c>
      <c r="M37" s="172" t="s">
        <v>121</v>
      </c>
      <c r="N37" s="173">
        <v>153</v>
      </c>
    </row>
    <row r="38" spans="1:14" ht="18.95" customHeight="1" x14ac:dyDescent="0.25">
      <c r="A38" s="183">
        <v>35</v>
      </c>
      <c r="B38" s="171" t="s">
        <v>19</v>
      </c>
      <c r="C38" s="172" t="s">
        <v>116</v>
      </c>
      <c r="D38" s="173">
        <v>179</v>
      </c>
      <c r="E38" s="180"/>
      <c r="F38" s="179">
        <v>72</v>
      </c>
      <c r="G38" s="171" t="s">
        <v>46</v>
      </c>
      <c r="H38" s="174" t="s">
        <v>170</v>
      </c>
      <c r="I38" s="175">
        <v>168</v>
      </c>
      <c r="J38" s="180"/>
      <c r="K38" s="179">
        <v>109</v>
      </c>
      <c r="L38" s="171" t="s">
        <v>18</v>
      </c>
      <c r="M38" s="172" t="s">
        <v>61</v>
      </c>
      <c r="N38" s="176">
        <v>152</v>
      </c>
    </row>
    <row r="39" spans="1:14" ht="18.95" customHeight="1" x14ac:dyDescent="0.25">
      <c r="A39" s="183">
        <v>36</v>
      </c>
      <c r="B39" s="171" t="s">
        <v>19</v>
      </c>
      <c r="C39" s="172" t="s">
        <v>104</v>
      </c>
      <c r="D39" s="173">
        <v>178.5</v>
      </c>
      <c r="E39" s="180"/>
      <c r="F39" s="179">
        <v>73</v>
      </c>
      <c r="G39" s="171" t="s">
        <v>19</v>
      </c>
      <c r="H39" s="172" t="s">
        <v>123</v>
      </c>
      <c r="I39" s="173">
        <v>167.5</v>
      </c>
      <c r="J39" s="180"/>
      <c r="K39" s="179">
        <v>110</v>
      </c>
      <c r="L39" s="171" t="s">
        <v>20</v>
      </c>
      <c r="M39" s="172" t="s">
        <v>131</v>
      </c>
      <c r="N39" s="173">
        <v>152</v>
      </c>
    </row>
    <row r="40" spans="1:14" ht="18.95" customHeight="1" x14ac:dyDescent="0.25">
      <c r="A40" s="183">
        <v>37</v>
      </c>
      <c r="B40" s="171" t="s">
        <v>46</v>
      </c>
      <c r="C40" s="174" t="s">
        <v>154</v>
      </c>
      <c r="D40" s="175">
        <v>178.5</v>
      </c>
      <c r="E40" s="180"/>
      <c r="F40" s="179">
        <v>74</v>
      </c>
      <c r="G40" s="171" t="s">
        <v>20</v>
      </c>
      <c r="H40" s="172" t="s">
        <v>147</v>
      </c>
      <c r="I40" s="173">
        <v>167.5</v>
      </c>
      <c r="J40" s="180"/>
      <c r="K40" s="179">
        <v>111</v>
      </c>
      <c r="L40" s="171" t="s">
        <v>18</v>
      </c>
      <c r="M40" s="172" t="s">
        <v>79</v>
      </c>
      <c r="N40" s="173" t="s">
        <v>196</v>
      </c>
    </row>
    <row r="41" spans="1:14" ht="14.1" customHeight="1" x14ac:dyDescent="0.25"/>
    <row r="42" spans="1:14" ht="14.1" customHeight="1" x14ac:dyDescent="0.25">
      <c r="M42" s="205" t="s">
        <v>205</v>
      </c>
      <c r="N42" s="201">
        <f>AVERAGEA(D4:D40,I4:I40,N4:N40)</f>
        <v>171.84684684684686</v>
      </c>
    </row>
    <row r="43" spans="1:14" ht="14.1" customHeight="1" x14ac:dyDescent="0.25"/>
    <row r="44" spans="1:14" ht="14.1" customHeight="1" x14ac:dyDescent="0.25"/>
    <row r="45" spans="1:14" ht="14.1" customHeight="1" x14ac:dyDescent="0.25"/>
    <row r="46" spans="1:14" ht="14.1" customHeight="1" x14ac:dyDescent="0.25"/>
    <row r="47" spans="1:14" ht="14.1" customHeight="1" x14ac:dyDescent="0.25"/>
    <row r="48" spans="1:14" ht="14.1" customHeight="1" x14ac:dyDescent="0.25"/>
    <row r="49" ht="14.1" customHeight="1" x14ac:dyDescent="0.25"/>
    <row r="50" ht="14.1" customHeight="1" x14ac:dyDescent="0.25"/>
    <row r="51" ht="14.1" customHeight="1" x14ac:dyDescent="0.25"/>
    <row r="52" ht="14.1" customHeight="1" x14ac:dyDescent="0.25"/>
    <row r="53" ht="14.1" customHeight="1" x14ac:dyDescent="0.25"/>
    <row r="54" ht="14.1" customHeight="1" x14ac:dyDescent="0.25"/>
    <row r="55" ht="14.1" customHeight="1" x14ac:dyDescent="0.25"/>
    <row r="56" ht="14.1" customHeight="1" x14ac:dyDescent="0.25"/>
    <row r="57" ht="14.1" customHeight="1" x14ac:dyDescent="0.25"/>
    <row r="58" ht="14.1" customHeight="1" x14ac:dyDescent="0.25"/>
    <row r="59" ht="14.1" customHeight="1" x14ac:dyDescent="0.25"/>
    <row r="60" ht="14.1" customHeight="1" x14ac:dyDescent="0.25"/>
    <row r="61" ht="14.1" customHeight="1" x14ac:dyDescent="0.25"/>
    <row r="62" ht="14.1" customHeight="1" x14ac:dyDescent="0.25"/>
    <row r="63" ht="14.1" customHeight="1" x14ac:dyDescent="0.25"/>
    <row r="64" ht="14.1" customHeight="1" x14ac:dyDescent="0.25"/>
    <row r="65" ht="14.1" customHeight="1" x14ac:dyDescent="0.25"/>
    <row r="66" ht="14.1" customHeight="1" x14ac:dyDescent="0.25"/>
    <row r="67" ht="14.1" customHeight="1" x14ac:dyDescent="0.25"/>
    <row r="68" ht="14.1" customHeight="1" x14ac:dyDescent="0.25"/>
    <row r="69" ht="14.1" customHeight="1" x14ac:dyDescent="0.25"/>
    <row r="70" ht="14.1" customHeight="1" x14ac:dyDescent="0.25"/>
    <row r="71" ht="14.1" customHeight="1" x14ac:dyDescent="0.25"/>
    <row r="72" ht="14.1" customHeight="1" x14ac:dyDescent="0.25"/>
    <row r="73" ht="14.1" customHeight="1" x14ac:dyDescent="0.25"/>
    <row r="74" ht="14.1" customHeight="1" x14ac:dyDescent="0.25"/>
    <row r="75" ht="14.1" customHeight="1" x14ac:dyDescent="0.25"/>
    <row r="76" ht="14.1" customHeight="1" x14ac:dyDescent="0.25"/>
    <row r="77" ht="14.1" customHeight="1" x14ac:dyDescent="0.25"/>
    <row r="78" ht="14.1" customHeight="1" x14ac:dyDescent="0.25"/>
    <row r="79" ht="14.1" customHeight="1" x14ac:dyDescent="0.25"/>
    <row r="80" ht="14.1" customHeight="1" x14ac:dyDescent="0.25"/>
    <row r="81" ht="14.1" customHeight="1" x14ac:dyDescent="0.25"/>
    <row r="82" ht="14.1" customHeight="1" x14ac:dyDescent="0.25"/>
    <row r="83" ht="14.1" customHeight="1" x14ac:dyDescent="0.25"/>
    <row r="84" ht="14.1" customHeight="1" x14ac:dyDescent="0.25"/>
    <row r="85" ht="14.1" customHeight="1" x14ac:dyDescent="0.25"/>
    <row r="86" ht="14.1" customHeight="1" x14ac:dyDescent="0.25"/>
    <row r="87" ht="14.1" customHeight="1" x14ac:dyDescent="0.25"/>
    <row r="88" ht="14.1" customHeight="1" x14ac:dyDescent="0.25"/>
    <row r="89" ht="14.1" customHeight="1" x14ac:dyDescent="0.25"/>
    <row r="90" ht="14.1" customHeight="1" x14ac:dyDescent="0.25"/>
    <row r="91" ht="14.1" customHeight="1" x14ac:dyDescent="0.25"/>
    <row r="92" ht="14.1" customHeight="1" x14ac:dyDescent="0.25"/>
    <row r="93" ht="14.1" customHeight="1" x14ac:dyDescent="0.25"/>
    <row r="94" ht="14.1" customHeight="1" x14ac:dyDescent="0.25"/>
    <row r="95" ht="14.1" customHeight="1" x14ac:dyDescent="0.25"/>
    <row r="96" ht="14.1" customHeight="1" x14ac:dyDescent="0.25"/>
    <row r="97" ht="14.1" customHeight="1" x14ac:dyDescent="0.25"/>
    <row r="98" ht="14.1" customHeight="1" x14ac:dyDescent="0.25"/>
    <row r="99" ht="14.1" customHeight="1" x14ac:dyDescent="0.25"/>
    <row r="100" ht="14.1" customHeight="1" x14ac:dyDescent="0.25"/>
    <row r="101" ht="14.1" customHeight="1" x14ac:dyDescent="0.25"/>
    <row r="102" ht="14.1" customHeight="1" x14ac:dyDescent="0.25"/>
    <row r="103" ht="14.1" customHeight="1" x14ac:dyDescent="0.25"/>
    <row r="104" ht="14.1" customHeight="1" x14ac:dyDescent="0.25"/>
    <row r="105" ht="14.1" customHeight="1" x14ac:dyDescent="0.25"/>
    <row r="106" ht="14.1" customHeight="1" x14ac:dyDescent="0.25"/>
    <row r="107" ht="14.1" customHeight="1" x14ac:dyDescent="0.25"/>
    <row r="108" ht="14.1" customHeight="1" x14ac:dyDescent="0.25"/>
    <row r="109" ht="14.1" customHeight="1" x14ac:dyDescent="0.25"/>
    <row r="110" ht="14.1" customHeight="1" x14ac:dyDescent="0.25"/>
    <row r="111" ht="14.1" customHeight="1" x14ac:dyDescent="0.25"/>
    <row r="112" ht="14.1" customHeight="1" x14ac:dyDescent="0.25"/>
    <row r="113" ht="14.1" customHeight="1" x14ac:dyDescent="0.25"/>
    <row r="114" ht="14.1" customHeight="1" x14ac:dyDescent="0.25"/>
  </sheetData>
  <sortState ref="B4:D114">
    <sortCondition descending="1" ref="D4:D114"/>
  </sortState>
  <mergeCells count="1">
    <mergeCell ref="A1:N1"/>
  </mergeCells>
  <pageMargins left="0.7" right="0.7" top="0.75" bottom="0.75" header="0.3" footer="0.3"/>
  <pageSetup paperSize="9" scale="7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view="pageBreakPreview" zoomScale="70" zoomScaleNormal="100" zoomScaleSheetLayoutView="70" workbookViewId="0">
      <selection activeCell="H29" sqref="H29"/>
    </sheetView>
  </sheetViews>
  <sheetFormatPr defaultRowHeight="15" x14ac:dyDescent="0.25"/>
  <cols>
    <col min="1" max="1" width="3.85546875" customWidth="1"/>
    <col min="2" max="2" width="4.42578125" customWidth="1"/>
    <col min="3" max="3" width="23.140625" customWidth="1"/>
    <col min="4" max="4" width="6.7109375" customWidth="1"/>
    <col min="5" max="5" width="5.28515625" customWidth="1"/>
    <col min="6" max="6" width="3.85546875" customWidth="1"/>
    <col min="7" max="7" width="4.42578125" customWidth="1"/>
    <col min="8" max="8" width="23.140625" customWidth="1"/>
    <col min="9" max="9" width="6.7109375" customWidth="1"/>
    <col min="10" max="10" width="2.28515625" customWidth="1"/>
  </cols>
  <sheetData>
    <row r="1" spans="1:10" ht="114" customHeight="1" x14ac:dyDescent="0.3">
      <c r="A1" s="259" t="s">
        <v>198</v>
      </c>
      <c r="B1" s="259"/>
      <c r="C1" s="260"/>
      <c r="D1" s="260"/>
      <c r="E1" s="260"/>
      <c r="F1" s="260"/>
      <c r="G1" s="260"/>
      <c r="H1" s="260"/>
      <c r="I1" s="260"/>
      <c r="J1" s="260"/>
    </row>
    <row r="3" spans="1:10" s="178" customFormat="1" ht="18.95" customHeight="1" x14ac:dyDescent="0.25">
      <c r="A3" s="177" t="s">
        <v>195</v>
      </c>
      <c r="B3" s="184"/>
      <c r="C3" s="184" t="s">
        <v>193</v>
      </c>
      <c r="D3" s="184" t="s">
        <v>194</v>
      </c>
      <c r="F3" s="177" t="s">
        <v>195</v>
      </c>
      <c r="G3" s="177"/>
      <c r="H3" s="177" t="s">
        <v>193</v>
      </c>
      <c r="I3" s="177" t="s">
        <v>194</v>
      </c>
    </row>
    <row r="4" spans="1:10" ht="18.95" customHeight="1" x14ac:dyDescent="0.25">
      <c r="A4" s="183">
        <v>1</v>
      </c>
      <c r="B4" s="171" t="s">
        <v>19</v>
      </c>
      <c r="C4" s="172" t="s">
        <v>117</v>
      </c>
      <c r="D4" s="173">
        <v>200</v>
      </c>
      <c r="E4" s="180"/>
      <c r="F4" s="183">
        <v>27</v>
      </c>
      <c r="G4" s="171" t="s">
        <v>46</v>
      </c>
      <c r="H4" s="174" t="s">
        <v>165</v>
      </c>
      <c r="I4" s="182">
        <v>175</v>
      </c>
      <c r="J4" s="180"/>
    </row>
    <row r="5" spans="1:10" ht="18.95" customHeight="1" x14ac:dyDescent="0.25">
      <c r="A5" s="183">
        <v>2</v>
      </c>
      <c r="B5" s="171" t="s">
        <v>19</v>
      </c>
      <c r="C5" s="172" t="s">
        <v>109</v>
      </c>
      <c r="D5" s="173">
        <v>199.5</v>
      </c>
      <c r="E5" s="180"/>
      <c r="F5" s="183">
        <v>28</v>
      </c>
      <c r="G5" s="171" t="s">
        <v>18</v>
      </c>
      <c r="H5" s="172" t="s">
        <v>70</v>
      </c>
      <c r="I5" s="173">
        <v>174</v>
      </c>
      <c r="J5" s="180"/>
    </row>
    <row r="6" spans="1:10" ht="18.95" customHeight="1" x14ac:dyDescent="0.25">
      <c r="A6" s="183">
        <v>3</v>
      </c>
      <c r="B6" s="171" t="s">
        <v>19</v>
      </c>
      <c r="C6" s="172" t="s">
        <v>111</v>
      </c>
      <c r="D6" s="173">
        <v>197.5</v>
      </c>
      <c r="E6" s="180"/>
      <c r="F6" s="183">
        <v>29</v>
      </c>
      <c r="G6" s="171" t="s">
        <v>19</v>
      </c>
      <c r="H6" s="172" t="s">
        <v>120</v>
      </c>
      <c r="I6" s="173">
        <v>174</v>
      </c>
      <c r="J6" s="180"/>
    </row>
    <row r="7" spans="1:10" ht="18.95" customHeight="1" x14ac:dyDescent="0.25">
      <c r="A7" s="183">
        <v>4</v>
      </c>
      <c r="B7" s="171" t="s">
        <v>19</v>
      </c>
      <c r="C7" s="172" t="s">
        <v>123</v>
      </c>
      <c r="D7" s="173">
        <v>193.5</v>
      </c>
      <c r="E7" s="180"/>
      <c r="F7" s="183">
        <v>30</v>
      </c>
      <c r="G7" s="171" t="s">
        <v>18</v>
      </c>
      <c r="H7" s="172" t="s">
        <v>69</v>
      </c>
      <c r="I7" s="173">
        <v>172</v>
      </c>
      <c r="J7" s="180"/>
    </row>
    <row r="8" spans="1:10" ht="18.95" customHeight="1" x14ac:dyDescent="0.25">
      <c r="A8" s="183">
        <v>5</v>
      </c>
      <c r="B8" s="171" t="s">
        <v>19</v>
      </c>
      <c r="C8" s="172" t="s">
        <v>101</v>
      </c>
      <c r="D8" s="173">
        <v>192</v>
      </c>
      <c r="E8" s="180"/>
      <c r="F8" s="183">
        <v>31</v>
      </c>
      <c r="G8" s="171" t="s">
        <v>46</v>
      </c>
      <c r="H8" s="174" t="s">
        <v>155</v>
      </c>
      <c r="I8" s="182">
        <v>172</v>
      </c>
      <c r="J8" s="180"/>
    </row>
    <row r="9" spans="1:10" ht="18.95" customHeight="1" x14ac:dyDescent="0.25">
      <c r="A9" s="183">
        <v>6</v>
      </c>
      <c r="B9" s="171" t="s">
        <v>19</v>
      </c>
      <c r="C9" s="172" t="s">
        <v>98</v>
      </c>
      <c r="D9" s="173">
        <v>191</v>
      </c>
      <c r="E9" s="180"/>
      <c r="F9" s="183">
        <v>32</v>
      </c>
      <c r="G9" s="171" t="s">
        <v>46</v>
      </c>
      <c r="H9" s="174" t="s">
        <v>156</v>
      </c>
      <c r="I9" s="182">
        <v>172</v>
      </c>
      <c r="J9" s="180"/>
    </row>
    <row r="10" spans="1:10" ht="18.95" customHeight="1" x14ac:dyDescent="0.25">
      <c r="A10" s="183">
        <v>7</v>
      </c>
      <c r="B10" s="171" t="s">
        <v>19</v>
      </c>
      <c r="C10" s="172" t="s">
        <v>100</v>
      </c>
      <c r="D10" s="173">
        <v>191</v>
      </c>
      <c r="E10" s="180"/>
      <c r="F10" s="183">
        <v>33</v>
      </c>
      <c r="G10" s="171" t="s">
        <v>18</v>
      </c>
      <c r="H10" s="172" t="s">
        <v>76</v>
      </c>
      <c r="I10" s="173">
        <v>171</v>
      </c>
      <c r="J10" s="180"/>
    </row>
    <row r="11" spans="1:10" ht="18.95" customHeight="1" x14ac:dyDescent="0.25">
      <c r="A11" s="183">
        <v>8</v>
      </c>
      <c r="B11" s="171" t="s">
        <v>19</v>
      </c>
      <c r="C11" s="172" t="s">
        <v>94</v>
      </c>
      <c r="D11" s="173">
        <v>189.5</v>
      </c>
      <c r="E11" s="180"/>
      <c r="F11" s="183">
        <v>34</v>
      </c>
      <c r="G11" s="171" t="s">
        <v>19</v>
      </c>
      <c r="H11" s="172" t="s">
        <v>112</v>
      </c>
      <c r="I11" s="173">
        <v>171</v>
      </c>
      <c r="J11" s="180"/>
    </row>
    <row r="12" spans="1:10" ht="18.95" customHeight="1" x14ac:dyDescent="0.25">
      <c r="A12" s="183">
        <v>9</v>
      </c>
      <c r="B12" s="171" t="s">
        <v>19</v>
      </c>
      <c r="C12" s="172" t="s">
        <v>108</v>
      </c>
      <c r="D12" s="173">
        <v>188.5</v>
      </c>
      <c r="E12" s="180"/>
      <c r="F12" s="183">
        <v>35</v>
      </c>
      <c r="G12" s="171" t="s">
        <v>46</v>
      </c>
      <c r="H12" s="174" t="s">
        <v>164</v>
      </c>
      <c r="I12" s="182">
        <v>170</v>
      </c>
      <c r="J12" s="180"/>
    </row>
    <row r="13" spans="1:10" ht="18.95" customHeight="1" x14ac:dyDescent="0.25">
      <c r="A13" s="183">
        <v>10</v>
      </c>
      <c r="B13" s="171" t="s">
        <v>18</v>
      </c>
      <c r="C13" s="172" t="s">
        <v>83</v>
      </c>
      <c r="D13" s="173">
        <v>186.5</v>
      </c>
      <c r="E13" s="180"/>
      <c r="F13" s="183">
        <v>36</v>
      </c>
      <c r="G13" s="171" t="s">
        <v>19</v>
      </c>
      <c r="H13" s="172" t="s">
        <v>99</v>
      </c>
      <c r="I13" s="173">
        <v>168.8</v>
      </c>
      <c r="J13" s="180"/>
    </row>
    <row r="14" spans="1:10" ht="18.95" customHeight="1" x14ac:dyDescent="0.25">
      <c r="A14" s="183">
        <v>11</v>
      </c>
      <c r="B14" s="171" t="s">
        <v>19</v>
      </c>
      <c r="C14" s="172" t="s">
        <v>106</v>
      </c>
      <c r="D14" s="173">
        <v>185</v>
      </c>
      <c r="E14" s="180"/>
      <c r="F14" s="183">
        <v>37</v>
      </c>
      <c r="G14" s="171" t="s">
        <v>18</v>
      </c>
      <c r="H14" s="172" t="s">
        <v>67</v>
      </c>
      <c r="I14" s="173">
        <v>168.5</v>
      </c>
      <c r="J14" s="180"/>
    </row>
    <row r="15" spans="1:10" ht="18.95" customHeight="1" x14ac:dyDescent="0.25">
      <c r="A15" s="183">
        <v>12</v>
      </c>
      <c r="B15" s="171" t="s">
        <v>19</v>
      </c>
      <c r="C15" s="172" t="s">
        <v>124</v>
      </c>
      <c r="D15" s="173">
        <v>184</v>
      </c>
      <c r="E15" s="180"/>
      <c r="F15" s="179">
        <v>38</v>
      </c>
      <c r="G15" s="171" t="s">
        <v>19</v>
      </c>
      <c r="H15" s="172" t="s">
        <v>104</v>
      </c>
      <c r="I15" s="173">
        <v>168.5</v>
      </c>
      <c r="J15" s="180"/>
    </row>
    <row r="16" spans="1:10" ht="18.95" customHeight="1" x14ac:dyDescent="0.25">
      <c r="A16" s="183">
        <v>13</v>
      </c>
      <c r="B16" s="171" t="s">
        <v>46</v>
      </c>
      <c r="C16" s="174" t="s">
        <v>176</v>
      </c>
      <c r="D16" s="182">
        <v>184</v>
      </c>
      <c r="E16" s="180"/>
      <c r="F16" s="179">
        <v>39</v>
      </c>
      <c r="G16" s="171" t="s">
        <v>19</v>
      </c>
      <c r="H16" s="172" t="s">
        <v>114</v>
      </c>
      <c r="I16" s="173">
        <v>168.5</v>
      </c>
      <c r="J16" s="180"/>
    </row>
    <row r="17" spans="1:10" ht="18.95" customHeight="1" x14ac:dyDescent="0.25">
      <c r="A17" s="183">
        <v>14</v>
      </c>
      <c r="B17" s="171" t="s">
        <v>18</v>
      </c>
      <c r="C17" s="172" t="s">
        <v>71</v>
      </c>
      <c r="D17" s="173">
        <v>182</v>
      </c>
      <c r="E17" s="180"/>
      <c r="F17" s="179">
        <v>40</v>
      </c>
      <c r="G17" s="171" t="s">
        <v>19</v>
      </c>
      <c r="H17" s="172" t="s">
        <v>121</v>
      </c>
      <c r="I17" s="173">
        <v>168.5</v>
      </c>
      <c r="J17" s="180"/>
    </row>
    <row r="18" spans="1:10" ht="18.95" customHeight="1" x14ac:dyDescent="0.25">
      <c r="A18" s="183">
        <v>15</v>
      </c>
      <c r="B18" s="171" t="s">
        <v>46</v>
      </c>
      <c r="C18" s="174" t="s">
        <v>161</v>
      </c>
      <c r="D18" s="182">
        <v>182</v>
      </c>
      <c r="E18" s="180"/>
      <c r="F18" s="179">
        <v>41</v>
      </c>
      <c r="G18" s="171" t="s">
        <v>19</v>
      </c>
      <c r="H18" s="172" t="s">
        <v>119</v>
      </c>
      <c r="I18" s="173">
        <v>167.5</v>
      </c>
      <c r="J18" s="180"/>
    </row>
    <row r="19" spans="1:10" ht="18.95" customHeight="1" x14ac:dyDescent="0.25">
      <c r="A19" s="183">
        <v>16</v>
      </c>
      <c r="B19" s="171" t="s">
        <v>19</v>
      </c>
      <c r="C19" s="172" t="s">
        <v>96</v>
      </c>
      <c r="D19" s="173">
        <v>181</v>
      </c>
      <c r="E19" s="180"/>
      <c r="F19" s="179">
        <v>42</v>
      </c>
      <c r="G19" s="171" t="s">
        <v>18</v>
      </c>
      <c r="H19" s="172" t="s">
        <v>63</v>
      </c>
      <c r="I19" s="173">
        <v>165.5</v>
      </c>
      <c r="J19" s="180"/>
    </row>
    <row r="20" spans="1:10" ht="18.95" customHeight="1" x14ac:dyDescent="0.25">
      <c r="A20" s="183">
        <v>17</v>
      </c>
      <c r="B20" s="171" t="s">
        <v>19</v>
      </c>
      <c r="C20" s="172" t="s">
        <v>97</v>
      </c>
      <c r="D20" s="173">
        <v>180</v>
      </c>
      <c r="E20" s="180"/>
      <c r="F20" s="179">
        <v>43</v>
      </c>
      <c r="G20" s="171" t="s">
        <v>19</v>
      </c>
      <c r="H20" s="172" t="s">
        <v>102</v>
      </c>
      <c r="I20" s="173">
        <v>163</v>
      </c>
      <c r="J20" s="180"/>
    </row>
    <row r="21" spans="1:10" ht="18.95" customHeight="1" x14ac:dyDescent="0.25">
      <c r="A21" s="183">
        <v>18</v>
      </c>
      <c r="B21" s="171" t="s">
        <v>19</v>
      </c>
      <c r="C21" s="172" t="s">
        <v>110</v>
      </c>
      <c r="D21" s="173">
        <v>180</v>
      </c>
      <c r="E21" s="180"/>
      <c r="F21" s="179">
        <v>44</v>
      </c>
      <c r="G21" s="171" t="s">
        <v>18</v>
      </c>
      <c r="H21" s="172" t="s">
        <v>62</v>
      </c>
      <c r="I21" s="173">
        <v>162</v>
      </c>
      <c r="J21" s="180"/>
    </row>
    <row r="22" spans="1:10" ht="18.95" customHeight="1" x14ac:dyDescent="0.25">
      <c r="A22" s="183">
        <v>19</v>
      </c>
      <c r="B22" s="171" t="s">
        <v>19</v>
      </c>
      <c r="C22" s="172" t="s">
        <v>113</v>
      </c>
      <c r="D22" s="173">
        <v>178</v>
      </c>
      <c r="E22" s="180"/>
      <c r="F22" s="179">
        <v>45</v>
      </c>
      <c r="G22" s="171" t="s">
        <v>18</v>
      </c>
      <c r="H22" s="172" t="s">
        <v>81</v>
      </c>
      <c r="I22" s="173">
        <v>162</v>
      </c>
      <c r="J22" s="180"/>
    </row>
    <row r="23" spans="1:10" ht="18.95" customHeight="1" x14ac:dyDescent="0.25">
      <c r="A23" s="183">
        <v>20</v>
      </c>
      <c r="B23" s="171" t="s">
        <v>19</v>
      </c>
      <c r="C23" s="172" t="s">
        <v>122</v>
      </c>
      <c r="D23" s="173">
        <v>178</v>
      </c>
      <c r="E23" s="180"/>
      <c r="F23" s="179">
        <v>46</v>
      </c>
      <c r="G23" s="171" t="s">
        <v>46</v>
      </c>
      <c r="H23" s="174" t="s">
        <v>171</v>
      </c>
      <c r="I23" s="182">
        <v>162</v>
      </c>
      <c r="J23" s="180"/>
    </row>
    <row r="24" spans="1:10" ht="18.95" customHeight="1" x14ac:dyDescent="0.25">
      <c r="A24" s="183">
        <v>21</v>
      </c>
      <c r="B24" s="171" t="s">
        <v>19</v>
      </c>
      <c r="C24" s="172" t="s">
        <v>115</v>
      </c>
      <c r="D24" s="173">
        <v>177</v>
      </c>
      <c r="E24" s="180"/>
      <c r="F24" s="179">
        <v>47</v>
      </c>
      <c r="G24" s="171" t="s">
        <v>19</v>
      </c>
      <c r="H24" s="172" t="s">
        <v>95</v>
      </c>
      <c r="I24" s="173">
        <v>161</v>
      </c>
      <c r="J24" s="180"/>
    </row>
    <row r="25" spans="1:10" ht="18.95" customHeight="1" x14ac:dyDescent="0.25">
      <c r="A25" s="183">
        <v>22</v>
      </c>
      <c r="B25" s="171" t="s">
        <v>19</v>
      </c>
      <c r="C25" s="172" t="s">
        <v>116</v>
      </c>
      <c r="D25" s="173">
        <v>177</v>
      </c>
      <c r="E25" s="180"/>
      <c r="F25" s="179">
        <v>48</v>
      </c>
      <c r="G25" s="171" t="s">
        <v>19</v>
      </c>
      <c r="H25" s="172" t="s">
        <v>103</v>
      </c>
      <c r="I25" s="173">
        <v>161</v>
      </c>
      <c r="J25" s="180"/>
    </row>
    <row r="26" spans="1:10" ht="18.95" customHeight="1" x14ac:dyDescent="0.25">
      <c r="A26" s="183">
        <v>23</v>
      </c>
      <c r="B26" s="171" t="s">
        <v>46</v>
      </c>
      <c r="C26" s="174" t="s">
        <v>162</v>
      </c>
      <c r="D26" s="182">
        <v>177</v>
      </c>
      <c r="E26" s="180"/>
      <c r="F26" s="179">
        <v>49</v>
      </c>
      <c r="G26" s="171" t="s">
        <v>19</v>
      </c>
      <c r="H26" s="172" t="s">
        <v>105</v>
      </c>
      <c r="I26" s="173">
        <v>161</v>
      </c>
      <c r="J26" s="180"/>
    </row>
    <row r="27" spans="1:10" ht="18.95" customHeight="1" x14ac:dyDescent="0.25">
      <c r="A27" s="183">
        <v>24</v>
      </c>
      <c r="B27" s="171" t="s">
        <v>18</v>
      </c>
      <c r="C27" s="172" t="s">
        <v>68</v>
      </c>
      <c r="D27" s="173">
        <v>176</v>
      </c>
      <c r="E27" s="180"/>
      <c r="F27" s="179">
        <v>50</v>
      </c>
      <c r="G27" s="171" t="s">
        <v>46</v>
      </c>
      <c r="H27" s="174" t="s">
        <v>157</v>
      </c>
      <c r="I27" s="182">
        <v>156</v>
      </c>
      <c r="J27" s="180"/>
    </row>
    <row r="28" spans="1:10" ht="18.95" customHeight="1" x14ac:dyDescent="0.25">
      <c r="A28" s="183">
        <v>25</v>
      </c>
      <c r="B28" s="171" t="s">
        <v>46</v>
      </c>
      <c r="C28" s="174" t="s">
        <v>160</v>
      </c>
      <c r="D28" s="182">
        <v>176</v>
      </c>
      <c r="E28" s="180"/>
      <c r="F28" s="179">
        <v>51</v>
      </c>
      <c r="G28" s="171" t="s">
        <v>19</v>
      </c>
      <c r="H28" s="172" t="s">
        <v>118</v>
      </c>
      <c r="I28" s="173">
        <v>154</v>
      </c>
      <c r="J28" s="180"/>
    </row>
    <row r="29" spans="1:10" ht="18.95" customHeight="1" x14ac:dyDescent="0.25">
      <c r="A29" s="183">
        <v>26</v>
      </c>
      <c r="B29" s="171" t="s">
        <v>19</v>
      </c>
      <c r="C29" s="172" t="s">
        <v>107</v>
      </c>
      <c r="D29" s="173">
        <v>175</v>
      </c>
      <c r="E29" s="180"/>
      <c r="F29" s="179">
        <v>52</v>
      </c>
      <c r="G29" s="171" t="s">
        <v>18</v>
      </c>
      <c r="H29" s="172" t="s">
        <v>61</v>
      </c>
      <c r="I29" s="176">
        <v>144.5</v>
      </c>
      <c r="J29" s="180"/>
    </row>
    <row r="30" spans="1:10" ht="18.95" customHeight="1" x14ac:dyDescent="0.25">
      <c r="E30" s="180"/>
      <c r="F30" s="189"/>
      <c r="G30" s="190"/>
      <c r="H30" s="191"/>
      <c r="I30" s="170"/>
      <c r="J30" s="180"/>
    </row>
    <row r="31" spans="1:10" ht="18.95" customHeight="1" x14ac:dyDescent="0.25">
      <c r="E31" s="180"/>
      <c r="F31" s="189"/>
      <c r="G31" s="190"/>
      <c r="H31" s="204" t="s">
        <v>205</v>
      </c>
      <c r="I31" s="196">
        <f>AVERAGE(D4:D29,I4:I29)</f>
        <v>175.27499999999998</v>
      </c>
      <c r="J31" s="180"/>
    </row>
    <row r="32" spans="1:10" ht="18.95" customHeight="1" x14ac:dyDescent="0.25">
      <c r="E32" s="180"/>
      <c r="F32" s="189"/>
      <c r="G32" s="190"/>
      <c r="H32" s="191"/>
      <c r="I32" s="170"/>
      <c r="J32" s="180"/>
    </row>
    <row r="33" spans="5:10" ht="18.95" customHeight="1" x14ac:dyDescent="0.25">
      <c r="E33" s="180"/>
      <c r="F33" s="189"/>
      <c r="G33" s="190"/>
      <c r="H33" s="191"/>
      <c r="I33" s="170"/>
      <c r="J33" s="180"/>
    </row>
    <row r="34" spans="5:10" ht="18.95" customHeight="1" x14ac:dyDescent="0.25">
      <c r="E34" s="180"/>
      <c r="F34" s="189"/>
      <c r="G34" s="190"/>
      <c r="H34" s="195"/>
      <c r="I34" s="193"/>
      <c r="J34" s="180"/>
    </row>
    <row r="35" spans="5:10" ht="18.95" customHeight="1" x14ac:dyDescent="0.25">
      <c r="E35" s="180"/>
      <c r="F35" s="189"/>
      <c r="G35" s="190"/>
      <c r="H35" s="195"/>
      <c r="I35" s="193"/>
      <c r="J35" s="180"/>
    </row>
    <row r="36" spans="5:10" ht="18.95" customHeight="1" x14ac:dyDescent="0.25">
      <c r="E36" s="180"/>
      <c r="F36" s="189"/>
      <c r="G36" s="190"/>
      <c r="H36" s="191"/>
      <c r="I36" s="170"/>
      <c r="J36" s="180"/>
    </row>
    <row r="37" spans="5:10" ht="18.95" customHeight="1" x14ac:dyDescent="0.25">
      <c r="E37" s="180"/>
      <c r="F37" s="189"/>
      <c r="G37" s="190"/>
      <c r="H37" s="191"/>
      <c r="I37" s="170"/>
      <c r="J37" s="180"/>
    </row>
    <row r="38" spans="5:10" ht="18.95" customHeight="1" x14ac:dyDescent="0.25">
      <c r="E38" s="180"/>
      <c r="F38" s="189"/>
      <c r="G38" s="190"/>
      <c r="H38" s="195"/>
      <c r="I38" s="193"/>
      <c r="J38" s="180"/>
    </row>
    <row r="39" spans="5:10" ht="18.95" customHeight="1" x14ac:dyDescent="0.25">
      <c r="E39" s="180"/>
      <c r="F39" s="189"/>
      <c r="G39" s="190"/>
      <c r="H39" s="191"/>
      <c r="I39" s="170"/>
      <c r="J39" s="180"/>
    </row>
    <row r="40" spans="5:10" ht="18.95" customHeight="1" x14ac:dyDescent="0.25">
      <c r="E40" s="180"/>
      <c r="F40" s="189"/>
      <c r="G40" s="190"/>
      <c r="H40" s="191"/>
      <c r="I40" s="170"/>
      <c r="J40" s="180"/>
    </row>
    <row r="41" spans="5:10" ht="14.1" customHeight="1" x14ac:dyDescent="0.25"/>
    <row r="42" spans="5:10" ht="14.1" customHeight="1" x14ac:dyDescent="0.25"/>
    <row r="43" spans="5:10" ht="14.1" customHeight="1" x14ac:dyDescent="0.25"/>
    <row r="44" spans="5:10" ht="14.1" customHeight="1" x14ac:dyDescent="0.25"/>
    <row r="45" spans="5:10" ht="14.1" customHeight="1" x14ac:dyDescent="0.25"/>
    <row r="46" spans="5:10" ht="14.1" customHeight="1" x14ac:dyDescent="0.25"/>
    <row r="47" spans="5:10" ht="14.1" customHeight="1" x14ac:dyDescent="0.25"/>
    <row r="48" spans="5:10" ht="14.1" customHeight="1" x14ac:dyDescent="0.25"/>
    <row r="49" ht="14.1" customHeight="1" x14ac:dyDescent="0.25"/>
    <row r="50" ht="14.1" customHeight="1" x14ac:dyDescent="0.25"/>
    <row r="51" ht="14.1" customHeight="1" x14ac:dyDescent="0.25"/>
    <row r="52" ht="14.1" customHeight="1" x14ac:dyDescent="0.25"/>
    <row r="53" ht="14.1" customHeight="1" x14ac:dyDescent="0.25"/>
    <row r="54" ht="14.1" customHeight="1" x14ac:dyDescent="0.25"/>
    <row r="55" ht="14.1" customHeight="1" x14ac:dyDescent="0.25"/>
    <row r="56" ht="14.1" customHeight="1" x14ac:dyDescent="0.25"/>
  </sheetData>
  <sortState ref="B4:D114">
    <sortCondition descending="1" ref="D4:D114"/>
  </sortState>
  <mergeCells count="1">
    <mergeCell ref="A1:J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view="pageBreakPreview" zoomScale="70" zoomScaleNormal="100" zoomScaleSheetLayoutView="70" workbookViewId="0">
      <selection activeCell="I33" sqref="I33"/>
    </sheetView>
  </sheetViews>
  <sheetFormatPr defaultRowHeight="15" x14ac:dyDescent="0.25"/>
  <cols>
    <col min="1" max="1" width="3.85546875" customWidth="1"/>
    <col min="2" max="2" width="4.42578125" customWidth="1"/>
    <col min="3" max="3" width="23.140625" customWidth="1"/>
    <col min="4" max="4" width="6.7109375" customWidth="1"/>
    <col min="5" max="5" width="5.28515625" customWidth="1"/>
    <col min="6" max="6" width="3.85546875" customWidth="1"/>
    <col min="7" max="7" width="4.42578125" customWidth="1"/>
    <col min="8" max="8" width="23.140625" customWidth="1"/>
    <col min="9" max="9" width="6.7109375" customWidth="1"/>
    <col min="10" max="10" width="2.28515625" customWidth="1"/>
  </cols>
  <sheetData>
    <row r="1" spans="1:10" ht="114" customHeight="1" x14ac:dyDescent="0.3">
      <c r="A1" s="259" t="s">
        <v>199</v>
      </c>
      <c r="B1" s="259"/>
      <c r="C1" s="260"/>
      <c r="D1" s="260"/>
      <c r="E1" s="260"/>
      <c r="F1" s="260"/>
      <c r="G1" s="260"/>
      <c r="H1" s="260"/>
      <c r="I1" s="260"/>
      <c r="J1" s="260"/>
    </row>
    <row r="3" spans="1:10" s="178" customFormat="1" ht="18" customHeight="1" x14ac:dyDescent="0.25">
      <c r="A3" s="177" t="s">
        <v>195</v>
      </c>
      <c r="B3" s="184"/>
      <c r="C3" s="184" t="s">
        <v>193</v>
      </c>
      <c r="D3" s="184" t="s">
        <v>194</v>
      </c>
      <c r="F3" s="177" t="s">
        <v>195</v>
      </c>
      <c r="G3" s="177"/>
      <c r="H3" s="177" t="s">
        <v>193</v>
      </c>
      <c r="I3" s="177" t="s">
        <v>194</v>
      </c>
    </row>
    <row r="4" spans="1:10" ht="18" customHeight="1" x14ac:dyDescent="0.25">
      <c r="A4" s="183">
        <v>1</v>
      </c>
      <c r="B4" s="171" t="s">
        <v>20</v>
      </c>
      <c r="C4" s="172" t="s">
        <v>152</v>
      </c>
      <c r="D4" s="173">
        <v>199.5</v>
      </c>
      <c r="E4" s="180"/>
      <c r="F4" s="183">
        <v>35</v>
      </c>
      <c r="G4" s="171" t="s">
        <v>20</v>
      </c>
      <c r="H4" s="172" t="s">
        <v>135</v>
      </c>
      <c r="I4" s="173">
        <v>176.5</v>
      </c>
      <c r="J4" s="180"/>
    </row>
    <row r="5" spans="1:10" ht="18" customHeight="1" x14ac:dyDescent="0.25">
      <c r="A5" s="183">
        <v>2</v>
      </c>
      <c r="B5" s="171" t="s">
        <v>18</v>
      </c>
      <c r="C5" s="172" t="s">
        <v>80</v>
      </c>
      <c r="D5" s="173">
        <v>195.5</v>
      </c>
      <c r="E5" s="180"/>
      <c r="F5" s="183">
        <v>36</v>
      </c>
      <c r="G5" s="171" t="s">
        <v>20</v>
      </c>
      <c r="H5" s="172" t="s">
        <v>153</v>
      </c>
      <c r="I5" s="173">
        <v>176.5</v>
      </c>
      <c r="J5" s="180"/>
    </row>
    <row r="6" spans="1:10" ht="18" customHeight="1" x14ac:dyDescent="0.25">
      <c r="A6" s="183">
        <v>3</v>
      </c>
      <c r="B6" s="171" t="s">
        <v>20</v>
      </c>
      <c r="C6" s="172" t="s">
        <v>138</v>
      </c>
      <c r="D6" s="173">
        <v>194</v>
      </c>
      <c r="E6" s="180"/>
      <c r="F6" s="183">
        <v>37</v>
      </c>
      <c r="G6" s="171" t="s">
        <v>46</v>
      </c>
      <c r="H6" s="174" t="s">
        <v>154</v>
      </c>
      <c r="I6" s="175">
        <v>176.5</v>
      </c>
      <c r="J6" s="180"/>
    </row>
    <row r="7" spans="1:10" ht="18" customHeight="1" x14ac:dyDescent="0.25">
      <c r="A7" s="183">
        <v>4</v>
      </c>
      <c r="B7" s="171" t="s">
        <v>20</v>
      </c>
      <c r="C7" s="172" t="s">
        <v>128</v>
      </c>
      <c r="D7" s="173">
        <v>192.5</v>
      </c>
      <c r="E7" s="180"/>
      <c r="F7" s="183">
        <v>38</v>
      </c>
      <c r="G7" s="171" t="s">
        <v>46</v>
      </c>
      <c r="H7" s="174" t="s">
        <v>163</v>
      </c>
      <c r="I7" s="175">
        <v>176.5</v>
      </c>
      <c r="J7" s="180"/>
    </row>
    <row r="8" spans="1:10" ht="18" customHeight="1" x14ac:dyDescent="0.25">
      <c r="A8" s="183">
        <v>5</v>
      </c>
      <c r="B8" s="171" t="s">
        <v>20</v>
      </c>
      <c r="C8" s="172" t="s">
        <v>143</v>
      </c>
      <c r="D8" s="173">
        <v>192</v>
      </c>
      <c r="E8" s="180"/>
      <c r="F8" s="183">
        <v>39</v>
      </c>
      <c r="G8" s="171" t="s">
        <v>20</v>
      </c>
      <c r="H8" s="172" t="s">
        <v>132</v>
      </c>
      <c r="I8" s="173">
        <v>175.5</v>
      </c>
      <c r="J8" s="180"/>
    </row>
    <row r="9" spans="1:10" ht="18" customHeight="1" x14ac:dyDescent="0.25">
      <c r="A9" s="183">
        <v>6</v>
      </c>
      <c r="B9" s="171" t="s">
        <v>20</v>
      </c>
      <c r="C9" s="172" t="s">
        <v>125</v>
      </c>
      <c r="D9" s="173">
        <v>191</v>
      </c>
      <c r="E9" s="180"/>
      <c r="F9" s="183">
        <v>40</v>
      </c>
      <c r="G9" s="171" t="s">
        <v>20</v>
      </c>
      <c r="H9" s="172" t="s">
        <v>139</v>
      </c>
      <c r="I9" s="173">
        <v>175.5</v>
      </c>
      <c r="J9" s="180"/>
    </row>
    <row r="10" spans="1:10" ht="18" customHeight="1" x14ac:dyDescent="0.25">
      <c r="A10" s="183">
        <v>7</v>
      </c>
      <c r="B10" s="171" t="s">
        <v>20</v>
      </c>
      <c r="C10" s="172" t="s">
        <v>146</v>
      </c>
      <c r="D10" s="173">
        <v>191</v>
      </c>
      <c r="E10" s="180"/>
      <c r="F10" s="183">
        <v>41</v>
      </c>
      <c r="G10" s="171" t="s">
        <v>18</v>
      </c>
      <c r="H10" s="172" t="s">
        <v>73</v>
      </c>
      <c r="I10" s="173">
        <v>174.5</v>
      </c>
      <c r="J10" s="180"/>
    </row>
    <row r="11" spans="1:10" ht="18" customHeight="1" x14ac:dyDescent="0.25">
      <c r="A11" s="183">
        <v>8</v>
      </c>
      <c r="B11" s="171" t="s">
        <v>20</v>
      </c>
      <c r="C11" s="172" t="s">
        <v>129</v>
      </c>
      <c r="D11" s="173">
        <v>189.5</v>
      </c>
      <c r="E11" s="180"/>
      <c r="F11" s="183">
        <v>42</v>
      </c>
      <c r="G11" s="171" t="s">
        <v>46</v>
      </c>
      <c r="H11" s="174" t="s">
        <v>162</v>
      </c>
      <c r="I11" s="175">
        <v>174.5</v>
      </c>
      <c r="J11" s="180"/>
    </row>
    <row r="12" spans="1:10" ht="18" customHeight="1" x14ac:dyDescent="0.25">
      <c r="A12" s="183">
        <v>9</v>
      </c>
      <c r="B12" s="171" t="s">
        <v>20</v>
      </c>
      <c r="C12" s="172" t="s">
        <v>137</v>
      </c>
      <c r="D12" s="173">
        <v>189.5</v>
      </c>
      <c r="E12" s="180"/>
      <c r="F12" s="183">
        <v>43</v>
      </c>
      <c r="G12" s="171" t="s">
        <v>19</v>
      </c>
      <c r="H12" s="172" t="s">
        <v>103</v>
      </c>
      <c r="I12" s="173">
        <v>173.5</v>
      </c>
      <c r="J12" s="180"/>
    </row>
    <row r="13" spans="1:10" ht="18" customHeight="1" x14ac:dyDescent="0.25">
      <c r="A13" s="183">
        <v>10</v>
      </c>
      <c r="B13" s="171" t="s">
        <v>46</v>
      </c>
      <c r="C13" s="174" t="s">
        <v>177</v>
      </c>
      <c r="D13" s="175">
        <v>188.5</v>
      </c>
      <c r="E13" s="180"/>
      <c r="F13" s="183">
        <v>44</v>
      </c>
      <c r="G13" s="171" t="s">
        <v>46</v>
      </c>
      <c r="H13" s="174" t="s">
        <v>173</v>
      </c>
      <c r="I13" s="175">
        <v>173.5</v>
      </c>
      <c r="J13" s="180"/>
    </row>
    <row r="14" spans="1:10" ht="18" customHeight="1" x14ac:dyDescent="0.25">
      <c r="A14" s="183">
        <v>11</v>
      </c>
      <c r="B14" s="171" t="s">
        <v>20</v>
      </c>
      <c r="C14" s="172" t="s">
        <v>126</v>
      </c>
      <c r="D14" s="173">
        <v>187.5</v>
      </c>
      <c r="E14" s="180"/>
      <c r="F14" s="183">
        <v>45</v>
      </c>
      <c r="G14" s="171" t="s">
        <v>20</v>
      </c>
      <c r="H14" s="172" t="s">
        <v>131</v>
      </c>
      <c r="I14" s="173">
        <v>171.5</v>
      </c>
      <c r="J14" s="180"/>
    </row>
    <row r="15" spans="1:10" ht="18" customHeight="1" x14ac:dyDescent="0.25">
      <c r="A15" s="183">
        <v>12</v>
      </c>
      <c r="B15" s="171" t="s">
        <v>20</v>
      </c>
      <c r="C15" s="172" t="s">
        <v>141</v>
      </c>
      <c r="D15" s="173">
        <v>186.5</v>
      </c>
      <c r="E15" s="180"/>
      <c r="F15" s="183">
        <v>46</v>
      </c>
      <c r="G15" s="171" t="s">
        <v>20</v>
      </c>
      <c r="H15" s="172" t="s">
        <v>145</v>
      </c>
      <c r="I15" s="173">
        <v>171.5</v>
      </c>
      <c r="J15" s="180"/>
    </row>
    <row r="16" spans="1:10" ht="18" customHeight="1" x14ac:dyDescent="0.25">
      <c r="A16" s="183">
        <v>13</v>
      </c>
      <c r="B16" s="171" t="s">
        <v>20</v>
      </c>
      <c r="C16" s="172" t="s">
        <v>147</v>
      </c>
      <c r="D16" s="173">
        <v>186.5</v>
      </c>
      <c r="E16" s="180"/>
      <c r="F16" s="183">
        <v>47</v>
      </c>
      <c r="G16" s="171" t="s">
        <v>46</v>
      </c>
      <c r="H16" s="174" t="s">
        <v>166</v>
      </c>
      <c r="I16" s="175">
        <v>171.5</v>
      </c>
      <c r="J16" s="180"/>
    </row>
    <row r="17" spans="1:10" ht="18" customHeight="1" x14ac:dyDescent="0.25">
      <c r="A17" s="183">
        <v>14</v>
      </c>
      <c r="B17" s="171" t="s">
        <v>18</v>
      </c>
      <c r="C17" s="172" t="s">
        <v>76</v>
      </c>
      <c r="D17" s="173">
        <v>185.5</v>
      </c>
      <c r="E17" s="180"/>
      <c r="F17" s="183">
        <v>48</v>
      </c>
      <c r="G17" s="171" t="s">
        <v>18</v>
      </c>
      <c r="H17" s="172" t="s">
        <v>81</v>
      </c>
      <c r="I17" s="173">
        <v>170.5</v>
      </c>
      <c r="J17" s="180"/>
    </row>
    <row r="18" spans="1:10" ht="18" customHeight="1" x14ac:dyDescent="0.25">
      <c r="A18" s="183">
        <v>15</v>
      </c>
      <c r="B18" s="171" t="s">
        <v>18</v>
      </c>
      <c r="C18" s="172" t="s">
        <v>66</v>
      </c>
      <c r="D18" s="173">
        <v>185</v>
      </c>
      <c r="E18" s="180"/>
      <c r="F18" s="183">
        <v>49</v>
      </c>
      <c r="G18" s="171" t="s">
        <v>46</v>
      </c>
      <c r="H18" s="174" t="s">
        <v>159</v>
      </c>
      <c r="I18" s="175">
        <v>169.5</v>
      </c>
      <c r="J18" s="180"/>
    </row>
    <row r="19" spans="1:10" ht="18" customHeight="1" x14ac:dyDescent="0.25">
      <c r="A19" s="183">
        <v>16</v>
      </c>
      <c r="B19" s="171" t="s">
        <v>46</v>
      </c>
      <c r="C19" s="174" t="s">
        <v>158</v>
      </c>
      <c r="D19" s="175">
        <v>185</v>
      </c>
      <c r="E19" s="180"/>
      <c r="F19" s="183">
        <v>50</v>
      </c>
      <c r="G19" s="171" t="s">
        <v>18</v>
      </c>
      <c r="H19" s="172" t="s">
        <v>63</v>
      </c>
      <c r="I19" s="173">
        <v>168</v>
      </c>
      <c r="J19" s="180"/>
    </row>
    <row r="20" spans="1:10" ht="18" customHeight="1" x14ac:dyDescent="0.25">
      <c r="A20" s="183">
        <v>17</v>
      </c>
      <c r="B20" s="171" t="s">
        <v>20</v>
      </c>
      <c r="C20" s="172" t="s">
        <v>150</v>
      </c>
      <c r="D20" s="173">
        <v>183</v>
      </c>
      <c r="E20" s="180"/>
      <c r="F20" s="183">
        <v>51</v>
      </c>
      <c r="G20" s="171" t="s">
        <v>18</v>
      </c>
      <c r="H20" s="172" t="s">
        <v>85</v>
      </c>
      <c r="I20" s="173">
        <v>168</v>
      </c>
      <c r="J20" s="180"/>
    </row>
    <row r="21" spans="1:10" ht="18" customHeight="1" x14ac:dyDescent="0.25">
      <c r="A21" s="183">
        <v>18</v>
      </c>
      <c r="B21" s="171" t="s">
        <v>20</v>
      </c>
      <c r="C21" s="172" t="s">
        <v>151</v>
      </c>
      <c r="D21" s="173">
        <v>183</v>
      </c>
      <c r="E21" s="180"/>
      <c r="F21" s="183">
        <v>52</v>
      </c>
      <c r="G21" s="171" t="s">
        <v>19</v>
      </c>
      <c r="H21" s="172" t="s">
        <v>95</v>
      </c>
      <c r="I21" s="173">
        <v>168</v>
      </c>
      <c r="J21" s="180"/>
    </row>
    <row r="22" spans="1:10" ht="18" customHeight="1" x14ac:dyDescent="0.25">
      <c r="A22" s="183">
        <v>19</v>
      </c>
      <c r="B22" s="171" t="s">
        <v>46</v>
      </c>
      <c r="C22" s="174" t="s">
        <v>172</v>
      </c>
      <c r="D22" s="175">
        <v>183</v>
      </c>
      <c r="E22" s="180"/>
      <c r="F22" s="183">
        <v>53</v>
      </c>
      <c r="G22" s="171" t="s">
        <v>18</v>
      </c>
      <c r="H22" s="172" t="s">
        <v>72</v>
      </c>
      <c r="I22" s="173">
        <v>167</v>
      </c>
      <c r="J22" s="180"/>
    </row>
    <row r="23" spans="1:10" ht="18" customHeight="1" x14ac:dyDescent="0.25">
      <c r="A23" s="183">
        <v>20</v>
      </c>
      <c r="B23" s="171" t="s">
        <v>19</v>
      </c>
      <c r="C23" s="172" t="s">
        <v>102</v>
      </c>
      <c r="D23" s="173">
        <v>182.5</v>
      </c>
      <c r="E23" s="180"/>
      <c r="F23" s="183">
        <v>54</v>
      </c>
      <c r="G23" s="171" t="s">
        <v>19</v>
      </c>
      <c r="H23" s="172" t="s">
        <v>119</v>
      </c>
      <c r="I23" s="173">
        <v>167</v>
      </c>
      <c r="J23" s="180"/>
    </row>
    <row r="24" spans="1:10" ht="18" customHeight="1" x14ac:dyDescent="0.25">
      <c r="A24" s="183">
        <v>21</v>
      </c>
      <c r="B24" s="171" t="s">
        <v>18</v>
      </c>
      <c r="C24" s="172" t="s">
        <v>65</v>
      </c>
      <c r="D24" s="173">
        <v>181.5</v>
      </c>
      <c r="E24" s="180"/>
      <c r="F24" s="183">
        <v>55</v>
      </c>
      <c r="G24" s="171" t="s">
        <v>46</v>
      </c>
      <c r="H24" s="174" t="s">
        <v>170</v>
      </c>
      <c r="I24" s="175">
        <v>167</v>
      </c>
      <c r="J24" s="180"/>
    </row>
    <row r="25" spans="1:10" ht="18" customHeight="1" x14ac:dyDescent="0.25">
      <c r="A25" s="183">
        <v>22</v>
      </c>
      <c r="B25" s="171" t="s">
        <v>46</v>
      </c>
      <c r="C25" s="174" t="s">
        <v>178</v>
      </c>
      <c r="D25" s="175">
        <v>181.5</v>
      </c>
      <c r="E25" s="180"/>
      <c r="F25" s="183">
        <v>56</v>
      </c>
      <c r="G25" s="171" t="s">
        <v>18</v>
      </c>
      <c r="H25" s="172" t="s">
        <v>77</v>
      </c>
      <c r="I25" s="173">
        <v>166</v>
      </c>
      <c r="J25" s="180"/>
    </row>
    <row r="26" spans="1:10" ht="18" customHeight="1" x14ac:dyDescent="0.25">
      <c r="A26" s="183">
        <v>23</v>
      </c>
      <c r="B26" s="171" t="s">
        <v>18</v>
      </c>
      <c r="C26" s="172" t="s">
        <v>84</v>
      </c>
      <c r="D26" s="173">
        <v>179.5</v>
      </c>
      <c r="E26" s="180"/>
      <c r="F26" s="183">
        <v>57</v>
      </c>
      <c r="G26" s="171" t="s">
        <v>20</v>
      </c>
      <c r="H26" s="172" t="s">
        <v>140</v>
      </c>
      <c r="I26" s="173">
        <v>166</v>
      </c>
      <c r="J26" s="180"/>
    </row>
    <row r="27" spans="1:10" ht="18" customHeight="1" x14ac:dyDescent="0.25">
      <c r="A27" s="183">
        <v>24</v>
      </c>
      <c r="B27" s="171" t="s">
        <v>20</v>
      </c>
      <c r="C27" s="172" t="s">
        <v>134</v>
      </c>
      <c r="D27" s="173">
        <v>179.5</v>
      </c>
      <c r="E27" s="180"/>
      <c r="F27" s="183">
        <v>58</v>
      </c>
      <c r="G27" s="171" t="s">
        <v>46</v>
      </c>
      <c r="H27" s="174" t="s">
        <v>164</v>
      </c>
      <c r="I27" s="175">
        <v>166</v>
      </c>
      <c r="J27" s="180"/>
    </row>
    <row r="28" spans="1:10" ht="18" customHeight="1" x14ac:dyDescent="0.25">
      <c r="A28" s="183">
        <v>25</v>
      </c>
      <c r="B28" s="171" t="s">
        <v>20</v>
      </c>
      <c r="C28" s="172" t="s">
        <v>148</v>
      </c>
      <c r="D28" s="173">
        <v>179.5</v>
      </c>
      <c r="E28" s="180"/>
      <c r="F28" s="183">
        <v>59</v>
      </c>
      <c r="G28" s="171" t="s">
        <v>46</v>
      </c>
      <c r="H28" s="174" t="s">
        <v>179</v>
      </c>
      <c r="I28" s="175">
        <v>164.5</v>
      </c>
      <c r="J28" s="180"/>
    </row>
    <row r="29" spans="1:10" ht="18" customHeight="1" x14ac:dyDescent="0.25">
      <c r="A29" s="183">
        <v>26</v>
      </c>
      <c r="B29" s="171" t="s">
        <v>20</v>
      </c>
      <c r="C29" s="172" t="s">
        <v>149</v>
      </c>
      <c r="D29" s="173">
        <v>179.5</v>
      </c>
      <c r="E29" s="180"/>
      <c r="F29" s="183">
        <v>60</v>
      </c>
      <c r="G29" s="171" t="s">
        <v>18</v>
      </c>
      <c r="H29" s="172" t="s">
        <v>64</v>
      </c>
      <c r="I29" s="173">
        <v>163</v>
      </c>
      <c r="J29" s="180"/>
    </row>
    <row r="30" spans="1:10" ht="18" customHeight="1" x14ac:dyDescent="0.25">
      <c r="A30" s="183">
        <v>27</v>
      </c>
      <c r="B30" s="171" t="s">
        <v>20</v>
      </c>
      <c r="C30" s="172" t="s">
        <v>127</v>
      </c>
      <c r="D30" s="173">
        <v>179</v>
      </c>
      <c r="E30" s="180"/>
      <c r="F30" s="183">
        <v>61</v>
      </c>
      <c r="G30" s="171" t="s">
        <v>18</v>
      </c>
      <c r="H30" s="172" t="s">
        <v>74</v>
      </c>
      <c r="I30" s="173">
        <v>163</v>
      </c>
      <c r="J30" s="180"/>
    </row>
    <row r="31" spans="1:10" ht="18" customHeight="1" x14ac:dyDescent="0.25">
      <c r="A31" s="183">
        <v>28</v>
      </c>
      <c r="B31" s="171" t="s">
        <v>20</v>
      </c>
      <c r="C31" s="172" t="s">
        <v>136</v>
      </c>
      <c r="D31" s="173">
        <v>179</v>
      </c>
      <c r="E31" s="180"/>
      <c r="F31" s="183">
        <v>62</v>
      </c>
      <c r="G31" s="171" t="s">
        <v>18</v>
      </c>
      <c r="H31" s="172" t="s">
        <v>69</v>
      </c>
      <c r="I31" s="173">
        <v>160</v>
      </c>
      <c r="J31" s="180"/>
    </row>
    <row r="32" spans="1:10" ht="18" customHeight="1" x14ac:dyDescent="0.25">
      <c r="A32" s="183">
        <v>29</v>
      </c>
      <c r="B32" s="171" t="s">
        <v>18</v>
      </c>
      <c r="C32" s="172" t="s">
        <v>68</v>
      </c>
      <c r="D32" s="173">
        <v>178</v>
      </c>
      <c r="E32" s="180"/>
      <c r="F32" s="183">
        <v>63</v>
      </c>
      <c r="G32" s="171" t="s">
        <v>20</v>
      </c>
      <c r="H32" s="172" t="s">
        <v>133</v>
      </c>
      <c r="I32" s="173">
        <v>160</v>
      </c>
      <c r="J32" s="180"/>
    </row>
    <row r="33" spans="1:10" ht="18" customHeight="1" x14ac:dyDescent="0.25">
      <c r="A33" s="183">
        <v>30</v>
      </c>
      <c r="B33" s="171" t="s">
        <v>18</v>
      </c>
      <c r="C33" s="172" t="s">
        <v>61</v>
      </c>
      <c r="D33" s="173">
        <v>177</v>
      </c>
      <c r="E33" s="180"/>
      <c r="F33" s="183">
        <v>64</v>
      </c>
      <c r="G33" s="171" t="s">
        <v>19</v>
      </c>
      <c r="H33" s="172" t="s">
        <v>115</v>
      </c>
      <c r="I33" s="173">
        <v>158.5</v>
      </c>
      <c r="J33" s="180"/>
    </row>
    <row r="34" spans="1:10" ht="18" customHeight="1" x14ac:dyDescent="0.25">
      <c r="A34" s="183">
        <v>31</v>
      </c>
      <c r="B34" s="171" t="s">
        <v>18</v>
      </c>
      <c r="C34" s="172" t="s">
        <v>75</v>
      </c>
      <c r="D34" s="173">
        <v>177</v>
      </c>
      <c r="E34" s="180"/>
      <c r="F34" s="183">
        <v>65</v>
      </c>
      <c r="G34" s="171" t="s">
        <v>46</v>
      </c>
      <c r="H34" s="174" t="s">
        <v>175</v>
      </c>
      <c r="I34" s="175">
        <v>153.5</v>
      </c>
      <c r="J34" s="180"/>
    </row>
    <row r="35" spans="1:10" ht="18" customHeight="1" x14ac:dyDescent="0.25">
      <c r="A35" s="183">
        <v>32</v>
      </c>
      <c r="B35" s="171" t="s">
        <v>20</v>
      </c>
      <c r="C35" s="172" t="s">
        <v>130</v>
      </c>
      <c r="D35" s="173">
        <v>177</v>
      </c>
      <c r="E35" s="180"/>
      <c r="F35" s="183">
        <v>66</v>
      </c>
      <c r="G35" s="171" t="s">
        <v>19</v>
      </c>
      <c r="H35" s="172" t="s">
        <v>118</v>
      </c>
      <c r="I35" s="173">
        <v>151.5</v>
      </c>
      <c r="J35" s="180"/>
    </row>
    <row r="36" spans="1:10" ht="18" customHeight="1" x14ac:dyDescent="0.25">
      <c r="A36" s="183">
        <v>33</v>
      </c>
      <c r="B36" s="171" t="s">
        <v>20</v>
      </c>
      <c r="C36" s="172" t="s">
        <v>142</v>
      </c>
      <c r="D36" s="173">
        <v>177</v>
      </c>
      <c r="E36" s="180"/>
      <c r="F36" s="183">
        <v>67</v>
      </c>
      <c r="G36" s="171" t="s">
        <v>46</v>
      </c>
      <c r="H36" s="174" t="s">
        <v>155</v>
      </c>
      <c r="I36" s="175">
        <v>151.5</v>
      </c>
      <c r="J36" s="180"/>
    </row>
    <row r="37" spans="1:10" ht="18" customHeight="1" x14ac:dyDescent="0.25">
      <c r="A37" s="183">
        <v>34</v>
      </c>
      <c r="B37" s="171" t="s">
        <v>20</v>
      </c>
      <c r="C37" s="172" t="s">
        <v>144</v>
      </c>
      <c r="D37" s="173">
        <v>177</v>
      </c>
      <c r="E37" s="180"/>
      <c r="F37" s="183">
        <v>68</v>
      </c>
      <c r="G37" s="171" t="s">
        <v>46</v>
      </c>
      <c r="H37" s="174" t="s">
        <v>157</v>
      </c>
      <c r="I37" s="175">
        <v>147</v>
      </c>
      <c r="J37" s="180"/>
    </row>
    <row r="38" spans="1:10" ht="18.95" customHeight="1" x14ac:dyDescent="0.25">
      <c r="E38" s="180"/>
      <c r="J38" s="180"/>
    </row>
    <row r="39" spans="1:10" ht="18.95" customHeight="1" x14ac:dyDescent="0.25">
      <c r="E39" s="180"/>
      <c r="H39" s="203" t="s">
        <v>205</v>
      </c>
      <c r="I39" s="202">
        <f>AVERAGE(D4:D37,I4:I37)</f>
        <v>175.81617647058823</v>
      </c>
      <c r="J39" s="180"/>
    </row>
    <row r="40" spans="1:10" ht="18.95" customHeight="1" x14ac:dyDescent="0.25">
      <c r="E40" s="180"/>
      <c r="J40" s="180"/>
    </row>
    <row r="41" spans="1:10" ht="14.1" customHeight="1" x14ac:dyDescent="0.25"/>
    <row r="42" spans="1:10" ht="14.1" customHeight="1" x14ac:dyDescent="0.25"/>
    <row r="43" spans="1:10" ht="14.1" customHeight="1" x14ac:dyDescent="0.25"/>
    <row r="44" spans="1:10" ht="14.1" customHeight="1" x14ac:dyDescent="0.25"/>
    <row r="45" spans="1:10" ht="14.1" customHeight="1" x14ac:dyDescent="0.25"/>
    <row r="46" spans="1:10" ht="14.1" customHeight="1" x14ac:dyDescent="0.25"/>
    <row r="47" spans="1:10" ht="14.1" customHeight="1" x14ac:dyDescent="0.25"/>
    <row r="48" spans="1:10" ht="14.1" customHeight="1" x14ac:dyDescent="0.25"/>
    <row r="49" ht="14.1" customHeight="1" x14ac:dyDescent="0.25"/>
    <row r="50" ht="14.1" customHeight="1" x14ac:dyDescent="0.25"/>
    <row r="51" ht="14.1" customHeight="1" x14ac:dyDescent="0.25"/>
    <row r="52" ht="14.1" customHeight="1" x14ac:dyDescent="0.25"/>
    <row r="53" ht="14.1" customHeight="1" x14ac:dyDescent="0.25"/>
    <row r="54" ht="14.1" customHeight="1" x14ac:dyDescent="0.25"/>
    <row r="55" ht="14.1" customHeight="1" x14ac:dyDescent="0.25"/>
    <row r="56" ht="14.1" customHeight="1" x14ac:dyDescent="0.25"/>
  </sheetData>
  <sortState ref="B4:D114">
    <sortCondition descending="1" ref="D4:D114"/>
  </sortState>
  <mergeCells count="1">
    <mergeCell ref="A1:J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10</vt:i4>
      </vt:variant>
    </vt:vector>
  </HeadingPairs>
  <TitlesOfParts>
    <vt:vector size="24" baseType="lpstr">
      <vt:lpstr>Анализ</vt:lpstr>
      <vt:lpstr>11-А</vt:lpstr>
      <vt:lpstr>11-Б</vt:lpstr>
      <vt:lpstr>11-В</vt:lpstr>
      <vt:lpstr>11-Г</vt:lpstr>
      <vt:lpstr>Анализ промежуточный</vt:lpstr>
      <vt:lpstr>Укр. мова</vt:lpstr>
      <vt:lpstr>Математика</vt:lpstr>
      <vt:lpstr>Історія</vt:lpstr>
      <vt:lpstr>Англ. мова</vt:lpstr>
      <vt:lpstr>Біологія</vt:lpstr>
      <vt:lpstr>Фізика</vt:lpstr>
      <vt:lpstr>География</vt:lpstr>
      <vt:lpstr>Химия</vt:lpstr>
      <vt:lpstr>Анализ!Область_печати</vt:lpstr>
      <vt:lpstr>'Анализ промежуточный'!Область_печати</vt:lpstr>
      <vt:lpstr>'Англ. мова'!Область_печати</vt:lpstr>
      <vt:lpstr>Біологія!Область_печати</vt:lpstr>
      <vt:lpstr>География!Область_печати</vt:lpstr>
      <vt:lpstr>Історія!Область_печати</vt:lpstr>
      <vt:lpstr>Математика!Область_печати</vt:lpstr>
      <vt:lpstr>'Укр. мова'!Область_печати</vt:lpstr>
      <vt:lpstr>Фізика!Область_печати</vt:lpstr>
      <vt:lpstr>Химия!Область_печати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 Денисов</cp:lastModifiedBy>
  <cp:lastPrinted>2014-08-28T05:09:30Z</cp:lastPrinted>
  <dcterms:created xsi:type="dcterms:W3CDTF">2012-06-15T05:19:37Z</dcterms:created>
  <dcterms:modified xsi:type="dcterms:W3CDTF">2014-09-04T04:57:56Z</dcterms:modified>
</cp:coreProperties>
</file>